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10E9D9F-A1E0-4DAB-BC21-E465964F995B}" xr6:coauthVersionLast="46" xr6:coauthVersionMax="46" xr10:uidLastSave="{00000000-0000-0000-0000-000000000000}"/>
  <bookViews>
    <workbookView xWindow="22932" yWindow="-108" windowWidth="20376" windowHeight="12216" tabRatio="789" activeTab="3" xr2:uid="{00000000-000D-0000-FFFF-FFFF00000000}"/>
  </bookViews>
  <sheets>
    <sheet name="03.04 КР-2 этап жен Классик" sheetId="122" r:id="rId1"/>
    <sheet name=" 03.04 КР-2 этап муж Классик" sheetId="124" r:id="rId2"/>
    <sheet name="01.04 КР-2 этап жен Хроно" sheetId="125" r:id="rId3"/>
    <sheet name="01.04 КР-2 этап муж Хроно" sheetId="126" r:id="rId4"/>
  </sheets>
  <definedNames>
    <definedName name="_xlnm.Print_Titles" localSheetId="1">' 03.04 КР-2 этап муж Классик'!$21:$22</definedName>
    <definedName name="_xlnm.Print_Titles" localSheetId="2">'01.04 КР-2 этап жен Хроно'!$21:$22</definedName>
    <definedName name="_xlnm.Print_Titles" localSheetId="3">'01.04 КР-2 этап муж Хроно'!$21:$22</definedName>
    <definedName name="_xlnm.Print_Titles" localSheetId="0">'03.04 КР-2 этап жен Классик'!$21:$22</definedName>
    <definedName name="_xlnm.Print_Area" localSheetId="1">' 03.04 КР-2 этап муж Классик'!$A$1:$M$64</definedName>
    <definedName name="_xlnm.Print_Area" localSheetId="2">'01.04 КР-2 этап жен Хроно'!$A$1:$K$54</definedName>
    <definedName name="_xlnm.Print_Area" localSheetId="3">'01.04 КР-2 этап муж Хроно'!$A$1:$K$65</definedName>
    <definedName name="_xlnm.Print_Area" localSheetId="0">'03.04 КР-2 этап жен Классик'!$A$1:$M$52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4" i="126" l="1"/>
  <c r="K55" i="126"/>
  <c r="K44" i="125"/>
  <c r="K43" i="125"/>
  <c r="J65" i="126"/>
  <c r="H65" i="126"/>
  <c r="E65" i="126"/>
  <c r="I55" i="126"/>
  <c r="I54" i="126"/>
  <c r="K53" i="126"/>
  <c r="I53" i="126"/>
  <c r="K52" i="126"/>
  <c r="I52" i="126"/>
  <c r="K51" i="126"/>
  <c r="I51" i="126"/>
  <c r="K50" i="126"/>
  <c r="K49" i="126"/>
  <c r="J54" i="125"/>
  <c r="H54" i="125"/>
  <c r="E54" i="125"/>
  <c r="I44" i="125"/>
  <c r="I43" i="125"/>
  <c r="K42" i="125"/>
  <c r="I42" i="125"/>
  <c r="K41" i="125"/>
  <c r="I41" i="125"/>
  <c r="K40" i="125"/>
  <c r="I40" i="125"/>
  <c r="K39" i="125"/>
  <c r="K38" i="125"/>
  <c r="M54" i="124"/>
  <c r="M53" i="124"/>
  <c r="K64" i="124"/>
  <c r="I64" i="124"/>
  <c r="E64" i="124"/>
  <c r="J54" i="124"/>
  <c r="J49" i="124" s="1"/>
  <c r="J53" i="124"/>
  <c r="M52" i="124"/>
  <c r="J52" i="124"/>
  <c r="M51" i="124"/>
  <c r="J51" i="124"/>
  <c r="M50" i="124"/>
  <c r="J50" i="124"/>
  <c r="M49" i="124"/>
  <c r="M48" i="124"/>
  <c r="J39" i="122"/>
  <c r="I50" i="126" l="1"/>
  <c r="I39" i="125"/>
  <c r="K52" i="122"/>
  <c r="I52" i="122"/>
  <c r="E52" i="122"/>
  <c r="J40" i="122"/>
  <c r="J41" i="122"/>
  <c r="J42" i="122"/>
  <c r="M40" i="122"/>
  <c r="M39" i="122"/>
  <c r="M38" i="122"/>
  <c r="M37" i="122"/>
  <c r="M36" i="122"/>
  <c r="J38" i="122" l="1"/>
  <c r="J37" i="122"/>
</calcChain>
</file>

<file path=xl/sharedStrings.xml><?xml version="1.0" encoding="utf-8"?>
<sst xmlns="http://schemas.openxmlformats.org/spreadsheetml/2006/main" count="624" uniqueCount="174">
  <si>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</si>
  <si>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</si>
  <si>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</si>
  <si>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</si>
  <si>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</si>
  <si>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</si>
  <si>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</si>
  <si>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</si>
  <si>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</si>
  <si>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</si>
  <si>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</si>
  <si>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</si>
  <si>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</si>
  <si>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</si>
  <si>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</si>
  <si>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</si>
  <si>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</si>
  <si>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</si>
  <si>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</si>
  <si>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</si>
  <si>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</si>
  <si>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</si>
  <si>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</si>
  <si>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</si>
  <si>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</si>
  <si>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</si>
  <si>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</si>
  <si>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</si>
  <si>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</si>
  <si>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</si>
  <si>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</si>
  <si>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</si>
  <si>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</si>
  <si>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</si>
  <si>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Москва</t>
  </si>
  <si>
    <t>ДИСТАНЦИЯ (КМ):</t>
  </si>
  <si>
    <t>ИТОГОВЫЙ ПРОТОКОЛ</t>
  </si>
  <si>
    <t>РЕЗУЛЬТАТ И МЕСТО НА ЭТАПАХ</t>
  </si>
  <si>
    <t>ВЫПОЛНЕНИЕ НТУ ЕВСК</t>
  </si>
  <si>
    <t>женщины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</si>
  <si>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Саранск</t>
    </r>
  </si>
  <si>
    <t>№ ВРВС: 0080011611Я</t>
  </si>
  <si>
    <t>БОЧАНОВ В.А. (ВК., Г. ОМСК)</t>
  </si>
  <si>
    <t>ГРИГОРЬЕВА Л.Ю. (ВК., Г. ПЕНЗА)</t>
  </si>
  <si>
    <t>КОЧЕТКОВ Д.А. (ВК., Г. САРАНСК)</t>
  </si>
  <si>
    <t>ВЫСОТА СТАРТОВОЙ ГОРЫ (HD) (м): 5</t>
  </si>
  <si>
    <t>Длина круга/кругов: 0,29/1</t>
  </si>
  <si>
    <t>Афремова Наталья</t>
  </si>
  <si>
    <t>Пензенская область</t>
  </si>
  <si>
    <t>Адмакина Светлана</t>
  </si>
  <si>
    <t>Республика Мордовия</t>
  </si>
  <si>
    <t>Овчинникова Варвара</t>
  </si>
  <si>
    <t>Республика Мордовия, Московская область</t>
  </si>
  <si>
    <t>Рябчикова Ксения</t>
  </si>
  <si>
    <t>Ерина Алина</t>
  </si>
  <si>
    <t>Ермолаева Вероника</t>
  </si>
  <si>
    <t>Влажность:</t>
  </si>
  <si>
    <t>Ветер:</t>
  </si>
  <si>
    <t>СУДЬЯ НА ФИНИШЕ</t>
  </si>
  <si>
    <t>РОО "Федерация велосипедного спорта Республики Мордовия"</t>
  </si>
  <si>
    <t>Министерство спорта, молодежной политики и туризма Республики Мордовия</t>
  </si>
  <si>
    <t>ЦСП Пензенской обл.-АНО В/К"Локомотив-Пенза"</t>
  </si>
  <si>
    <t>СПОРТИВНАЯ ОРГАНИЗАЦИЯ</t>
  </si>
  <si>
    <t>Ермаков Никита</t>
  </si>
  <si>
    <t>Неяскин Владислав</t>
  </si>
  <si>
    <t>Раюшкин Михаил</t>
  </si>
  <si>
    <t>Карасёв Дмитрий</t>
  </si>
  <si>
    <t>Герасименко Георгий</t>
  </si>
  <si>
    <t>Росланкин Дмитрий</t>
  </si>
  <si>
    <t>Бояров Артём</t>
  </si>
  <si>
    <t>Малюшкин Олег</t>
  </si>
  <si>
    <t>Хамитов Давид</t>
  </si>
  <si>
    <t>Тельнов Даниил</t>
  </si>
  <si>
    <t>Омская область</t>
  </si>
  <si>
    <t>1 этап место</t>
  </si>
  <si>
    <t>2 этап место</t>
  </si>
  <si>
    <t>РЕЗУЛЬТАТ ОЧКИ</t>
  </si>
  <si>
    <t>ВМХ - гонка - «Классик»</t>
  </si>
  <si>
    <t>КУБОК РОССИИ</t>
  </si>
  <si>
    <t>ГБУ РМ "СШОР по велоспорту"</t>
  </si>
  <si>
    <t>2 этап</t>
  </si>
  <si>
    <t xml:space="preserve">НАЧАЛО ГОНКИ: 15ч 00м </t>
  </si>
  <si>
    <t>ОКОНЧАНИЕ ГОНКИ:  17ч 00м</t>
  </si>
  <si>
    <t>№ ЕКП 2021: 32379</t>
  </si>
  <si>
    <t xml:space="preserve">НАЗВАНИЕ ТРАССЫ / РЕГ. НОМЕР: Крытый велодром </t>
  </si>
  <si>
    <t>100 100 325 11</t>
  </si>
  <si>
    <t>100 099 051 95</t>
  </si>
  <si>
    <t>100 360 324 50</t>
  </si>
  <si>
    <t>Васькова Виктория</t>
  </si>
  <si>
    <t>100 110 523 24</t>
  </si>
  <si>
    <t>100 155 786 85</t>
  </si>
  <si>
    <t>100 349 196 75</t>
  </si>
  <si>
    <t>100 619 498 40</t>
  </si>
  <si>
    <t>Глазова Ирина</t>
  </si>
  <si>
    <t>100 527 391 83</t>
  </si>
  <si>
    <t>Тон Яна</t>
  </si>
  <si>
    <t>100 641 254 68</t>
  </si>
  <si>
    <t>Мари Светлана</t>
  </si>
  <si>
    <t>100 774 780 25</t>
  </si>
  <si>
    <t>Васильева Алена</t>
  </si>
  <si>
    <t>100 584 033 77</t>
  </si>
  <si>
    <t>Голованова Елизавета</t>
  </si>
  <si>
    <t>Санкт-Петербург</t>
  </si>
  <si>
    <t>ГБПОУ "Олимпийские Надежды"</t>
  </si>
  <si>
    <t>ГБУ СШОР "Нагорная" Москомспорта"</t>
  </si>
  <si>
    <t>Краснодарский край</t>
  </si>
  <si>
    <t>ГБУ КК "ЦОП по велосипедному спорту"</t>
  </si>
  <si>
    <t>СШ "Энергия"</t>
  </si>
  <si>
    <t>МБУ СШОР №2 г. Копейск</t>
  </si>
  <si>
    <t>Осадки: ясно</t>
  </si>
  <si>
    <t>Температура: +24</t>
  </si>
  <si>
    <t>100 078 399 07</t>
  </si>
  <si>
    <t>100 108 663 07</t>
  </si>
  <si>
    <t>Тоянов Егор</t>
  </si>
  <si>
    <t>100 349 825 27</t>
  </si>
  <si>
    <t>100 111 687 24</t>
  </si>
  <si>
    <t>100 349 851 53</t>
  </si>
  <si>
    <t>100 088 302 16</t>
  </si>
  <si>
    <t>Катышев Александр</t>
  </si>
  <si>
    <t>100 111 688 25</t>
  </si>
  <si>
    <t>100 514 101 82</t>
  </si>
  <si>
    <t>БУ ОО "СШОР "Академия велоспорта"</t>
  </si>
  <si>
    <t>100 360 959 03</t>
  </si>
  <si>
    <t>Момот Максим</t>
  </si>
  <si>
    <t>100 349 289 73</t>
  </si>
  <si>
    <t>Бескровный Илья</t>
  </si>
  <si>
    <t>100 081 503 07</t>
  </si>
  <si>
    <t>100 349 226 10</t>
  </si>
  <si>
    <t>100 531 929 62</t>
  </si>
  <si>
    <t>Твердой Александр</t>
  </si>
  <si>
    <t>100 109 322 84</t>
  </si>
  <si>
    <t>Сафронов Артем</t>
  </si>
  <si>
    <t>100 360 357 83</t>
  </si>
  <si>
    <t>"СШОР" Академия велоспорта" ЦСКА</t>
  </si>
  <si>
    <t>100 360 956 03</t>
  </si>
  <si>
    <t>Кудряшов Алексей</t>
  </si>
  <si>
    <t>100 360 323 49</t>
  </si>
  <si>
    <t>Митюшкин Даниил</t>
  </si>
  <si>
    <t>100 360 941 85</t>
  </si>
  <si>
    <t>100 349 286 70</t>
  </si>
  <si>
    <t>Архипов Артур</t>
  </si>
  <si>
    <t>101 149 248 73</t>
  </si>
  <si>
    <t>Хрущев Дмитрий</t>
  </si>
  <si>
    <t>МБУ СШ №8 "Локомотив"</t>
  </si>
  <si>
    <t>101 149 906 52</t>
  </si>
  <si>
    <t>Дрозд Максим</t>
  </si>
  <si>
    <t>МАУ "ШТВС"Юность-ДОСААФ"</t>
  </si>
  <si>
    <t>100 972 230 80</t>
  </si>
  <si>
    <t>Акташ Керем</t>
  </si>
  <si>
    <t>Республика Татарстан</t>
  </si>
  <si>
    <t>ГАУ ЦСП</t>
  </si>
  <si>
    <t>101 149 245 70</t>
  </si>
  <si>
    <t>Южаков Максим</t>
  </si>
  <si>
    <t>ё7</t>
  </si>
  <si>
    <t>3 СР</t>
  </si>
  <si>
    <t>2 СР</t>
  </si>
  <si>
    <t>ВМХ - гонка на время</t>
  </si>
  <si>
    <t xml:space="preserve">НАЧАЛО ГОНКИ: 17ч 10м </t>
  </si>
  <si>
    <t>ОКОНЧАНИЕ ГОНКИ:  17ч 40м</t>
  </si>
  <si>
    <t>№ ВРВС: 0080031811Я</t>
  </si>
  <si>
    <t>100 349 889 91</t>
  </si>
  <si>
    <t>ГБУ РМ "СШОР", ГБУ МО"СШОР"</t>
  </si>
  <si>
    <t>100 081 239 34</t>
  </si>
  <si>
    <t>Суворова Наталья</t>
  </si>
  <si>
    <t>РЕЗУЛЬТАТ</t>
  </si>
  <si>
    <t>28,76</t>
  </si>
  <si>
    <t>29,31</t>
  </si>
  <si>
    <t>Васильев Антон</t>
  </si>
  <si>
    <t>25,48</t>
  </si>
  <si>
    <t>25,58</t>
  </si>
  <si>
    <t>Свердловская область</t>
  </si>
  <si>
    <t>Челябинская область</t>
  </si>
  <si>
    <t xml:space="preserve">ДАТА ПРОВЕДЕНИЯ: 03 апреля 2021 года </t>
  </si>
  <si>
    <t xml:space="preserve">ДАТА ПРОВЕДЕНИЯ: 01 апреля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</si>
</sst>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60">
    <xf numFmtId="0" fontId="0" fillId="0" borderId="0" xfId="0"/>
    <xf numFmtId="0" fontId="5" fillId="0" borderId="17" xfId="0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46" fontId="11" fillId="0" borderId="2" xfId="2" applyNumberFormat="1" applyFont="1" applyBorder="1" applyAlignment="1">
      <alignment vertical="center"/>
    </xf>
    <xf numFmtId="0" fontId="14" fillId="0" borderId="2" xfId="2" applyFont="1" applyBorder="1" applyAlignment="1">
      <alignment horizontal="right" vertical="center"/>
    </xf>
    <xf numFmtId="0" fontId="14" fillId="0" borderId="13" xfId="2" applyFont="1" applyBorder="1" applyAlignment="1">
      <alignment horizontal="right" vertical="center"/>
    </xf>
    <xf numFmtId="0" fontId="12" fillId="0" borderId="3" xfId="2" applyFont="1" applyBorder="1" applyAlignment="1">
      <alignment vertical="center"/>
    </xf>
    <xf numFmtId="46" fontId="11" fillId="0" borderId="3" xfId="2" applyNumberFormat="1" applyFont="1" applyBorder="1" applyAlignment="1">
      <alignment vertical="center"/>
    </xf>
    <xf numFmtId="0" fontId="14" fillId="0" borderId="15" xfId="2" applyFont="1" applyBorder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46" fontId="11" fillId="0" borderId="5" xfId="2" applyNumberFormat="1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5" fillId="0" borderId="5" xfId="2" applyFont="1" applyBorder="1" applyAlignment="1">
      <alignment horizontal="center" vertical="center"/>
    </xf>
    <xf numFmtId="0" fontId="12" fillId="0" borderId="17" xfId="2" applyFont="1" applyBorder="1" applyAlignment="1">
      <alignment horizontal="right" vertical="center"/>
    </xf>
    <xf numFmtId="0" fontId="5" fillId="0" borderId="32" xfId="2" applyFont="1" applyBorder="1" applyAlignment="1">
      <alignment vertical="center"/>
    </xf>
    <xf numFmtId="0" fontId="5" fillId="0" borderId="30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46" fontId="6" fillId="0" borderId="30" xfId="2" applyNumberFormat="1" applyFont="1" applyBorder="1" applyAlignment="1">
      <alignment vertical="center"/>
    </xf>
    <xf numFmtId="0" fontId="5" fillId="0" borderId="33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46" fontId="14" fillId="0" borderId="0" xfId="2" applyNumberFormat="1" applyFont="1" applyAlignment="1">
      <alignment vertical="center" wrapText="1"/>
    </xf>
    <xf numFmtId="0" fontId="5" fillId="0" borderId="31" xfId="2" applyFont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46" fontId="6" fillId="0" borderId="0" xfId="2" applyNumberFormat="1" applyFont="1" applyAlignment="1">
      <alignment vertical="center"/>
    </xf>
    <xf numFmtId="0" fontId="5" fillId="0" borderId="34" xfId="2" applyFont="1" applyBorder="1" applyAlignment="1">
      <alignment vertical="center"/>
    </xf>
    <xf numFmtId="49" fontId="12" fillId="0" borderId="17" xfId="2" applyNumberFormat="1" applyFont="1" applyBorder="1" applyAlignment="1">
      <alignment vertical="center"/>
    </xf>
    <xf numFmtId="0" fontId="12" fillId="0" borderId="16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left" vertical="center"/>
    </xf>
    <xf numFmtId="46" fontId="6" fillId="0" borderId="5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6" fontId="6" fillId="0" borderId="0" xfId="2" applyNumberFormat="1" applyFont="1" applyAlignment="1">
      <alignment horizontal="center" vertical="center"/>
    </xf>
    <xf numFmtId="0" fontId="6" fillId="2" borderId="36" xfId="3" applyFont="1" applyFill="1" applyBorder="1" applyAlignment="1">
      <alignment horizontal="center" vertical="center" wrapText="1"/>
    </xf>
    <xf numFmtId="0" fontId="15" fillId="0" borderId="21" xfId="2" applyFont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17" xfId="2" applyFont="1" applyBorder="1" applyAlignment="1">
      <alignment horizontal="right" vertical="center"/>
    </xf>
    <xf numFmtId="0" fontId="12" fillId="0" borderId="43" xfId="2" applyFont="1" applyBorder="1" applyAlignment="1">
      <alignment horizontal="right" vertical="center"/>
    </xf>
    <xf numFmtId="0" fontId="11" fillId="2" borderId="26" xfId="2" applyFont="1" applyFill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2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8" fillId="0" borderId="0" xfId="2" applyFont="1" applyBorder="1" applyAlignment="1">
      <alignment horizontal="center" vertical="center"/>
    </xf>
    <xf numFmtId="46" fontId="8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49" fontId="5" fillId="0" borderId="4" xfId="2" applyNumberFormat="1" applyFont="1" applyBorder="1" applyAlignment="1">
      <alignment vertical="center"/>
    </xf>
    <xf numFmtId="0" fontId="5" fillId="0" borderId="16" xfId="2" applyFont="1" applyBorder="1" applyAlignment="1">
      <alignment horizontal="left" vertical="center"/>
    </xf>
    <xf numFmtId="0" fontId="5" fillId="0" borderId="5" xfId="2" applyFont="1" applyBorder="1" applyAlignment="1">
      <alignment horizontal="right" vertical="center"/>
    </xf>
    <xf numFmtId="0" fontId="5" fillId="0" borderId="17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49" fontId="5" fillId="0" borderId="17" xfId="2" applyNumberFormat="1" applyFont="1" applyBorder="1" applyAlignment="1">
      <alignment vertical="center"/>
    </xf>
    <xf numFmtId="0" fontId="15" fillId="0" borderId="21" xfId="2" applyFont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19" fillId="0" borderId="1" xfId="9" applyNumberFormat="1" applyFont="1" applyFill="1" applyBorder="1" applyAlignment="1">
      <alignment horizontal="center" vertical="center" wrapText="1"/>
    </xf>
    <xf numFmtId="0" fontId="19" fillId="0" borderId="1" xfId="9" applyFont="1" applyFill="1" applyBorder="1" applyAlignment="1">
      <alignment horizontal="center" vertical="center" wrapText="1"/>
    </xf>
    <xf numFmtId="0" fontId="15" fillId="0" borderId="1" xfId="2" applyNumberFormat="1" applyFont="1" applyBorder="1" applyAlignment="1">
      <alignment horizontal="center" vertical="center"/>
    </xf>
    <xf numFmtId="1" fontId="14" fillId="0" borderId="1" xfId="2" applyNumberFormat="1" applyFont="1" applyBorder="1" applyAlignment="1">
      <alignment horizontal="center" vertical="center"/>
    </xf>
    <xf numFmtId="47" fontId="15" fillId="0" borderId="4" xfId="2" applyNumberFormat="1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2" applyNumberFormat="1" applyFont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9" fillId="0" borderId="45" xfId="9" applyFont="1" applyFill="1" applyBorder="1" applyAlignment="1">
      <alignment horizontal="center" vertical="center" wrapText="1"/>
    </xf>
    <xf numFmtId="0" fontId="15" fillId="0" borderId="45" xfId="2" applyNumberFormat="1" applyFont="1" applyBorder="1" applyAlignment="1">
      <alignment horizontal="center" vertical="center"/>
    </xf>
    <xf numFmtId="47" fontId="15" fillId="0" borderId="41" xfId="2" applyNumberFormat="1" applyFont="1" applyBorder="1" applyAlignment="1">
      <alignment horizontal="center" vertical="center"/>
    </xf>
    <xf numFmtId="0" fontId="15" fillId="0" borderId="46" xfId="2" applyFont="1" applyBorder="1" applyAlignment="1">
      <alignment horizontal="center" vertical="center" wrapText="1"/>
    </xf>
    <xf numFmtId="1" fontId="14" fillId="0" borderId="45" xfId="2" applyNumberFormat="1" applyFont="1" applyBorder="1" applyAlignment="1">
      <alignment horizontal="center" vertical="center"/>
    </xf>
    <xf numFmtId="0" fontId="14" fillId="0" borderId="1" xfId="2" applyNumberFormat="1" applyFont="1" applyBorder="1" applyAlignment="1">
      <alignment horizontal="center" vertical="center"/>
    </xf>
    <xf numFmtId="0" fontId="14" fillId="0" borderId="45" xfId="2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5" fillId="0" borderId="21" xfId="2" applyFont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1" fillId="2" borderId="28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2" borderId="27" xfId="2" applyFont="1" applyFill="1" applyBorder="1" applyAlignment="1">
      <alignment horizontal="center" vertical="center" wrapText="1"/>
    </xf>
    <xf numFmtId="0" fontId="6" fillId="2" borderId="40" xfId="2" applyFont="1" applyFill="1" applyBorder="1" applyAlignment="1">
      <alignment horizontal="center" vertical="center" wrapText="1"/>
    </xf>
    <xf numFmtId="0" fontId="6" fillId="2" borderId="25" xfId="3" applyFont="1" applyFill="1" applyBorder="1" applyAlignment="1">
      <alignment horizontal="center" vertical="center" wrapText="1"/>
    </xf>
    <xf numFmtId="0" fontId="6" fillId="2" borderId="35" xfId="3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0" fontId="6" fillId="2" borderId="39" xfId="2" applyFont="1" applyFill="1" applyBorder="1" applyAlignment="1">
      <alignment horizontal="center" vertical="center"/>
    </xf>
    <xf numFmtId="0" fontId="6" fillId="2" borderId="42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46" fontId="6" fillId="2" borderId="24" xfId="3" applyNumberFormat="1" applyFont="1" applyFill="1" applyBorder="1" applyAlignment="1">
      <alignment horizontal="center" vertical="center" wrapText="1"/>
    </xf>
    <xf numFmtId="46" fontId="6" fillId="2" borderId="37" xfId="3" applyNumberFormat="1" applyFont="1" applyFill="1" applyBorder="1" applyAlignment="1">
      <alignment horizontal="center" vertical="center" wrapText="1"/>
    </xf>
    <xf numFmtId="0" fontId="6" fillId="2" borderId="24" xfId="2" applyFont="1" applyFill="1" applyBorder="1" applyAlignment="1">
      <alignment horizontal="center" vertical="center" wrapText="1"/>
    </xf>
    <xf numFmtId="0" fontId="6" fillId="2" borderId="38" xfId="2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11" fillId="0" borderId="14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11" fillId="0" borderId="1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1" fillId="0" borderId="16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11" fillId="0" borderId="20" xfId="2" applyFont="1" applyBorder="1" applyAlignment="1">
      <alignment horizontal="left" vertical="center"/>
    </xf>
    <xf numFmtId="0" fontId="11" fillId="0" borderId="21" xfId="2" applyFont="1" applyBorder="1" applyAlignment="1">
      <alignment horizontal="left" vertical="center"/>
    </xf>
    <xf numFmtId="0" fontId="6" fillId="2" borderId="37" xfId="3" applyFont="1" applyFill="1" applyBorder="1" applyAlignment="1">
      <alignment horizontal="center" vertical="center" wrapText="1"/>
    </xf>
    <xf numFmtId="0" fontId="11" fillId="2" borderId="16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ЖЕНЩИНЫ" xfId="9" xr:uid="{00000000-0005-0000-0000-000008000000}"/>
    <cellStyle name="Обычный_Стартовый протокол Смирнов_20101106_Results" xfId="3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3</xdr:row>
      <xdr:rowOff>171450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0600" cy="990600"/>
        </a:xfrm>
        <a:prstGeom prst="rect">
          <a:avLst/>
        </a:prstGeom>
      </xdr:spPr>
    </xdr:pic>
    <xdr:clientData/>
  </xdr:twoCellAnchor>
  <xdr:twoCellAnchor editAs="oneCell">
    <xdr:from>
      <xdr:col>11</xdr:col>
      <xdr:colOff>781050</xdr:colOff>
      <xdr:row>0</xdr:row>
      <xdr:rowOff>81645</xdr:rowOff>
    </xdr:from>
    <xdr:to>
      <xdr:col>12</xdr:col>
      <xdr:colOff>1061358</xdr:colOff>
      <xdr:row>3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0050" y="81645"/>
          <a:ext cx="1175658" cy="889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432955</xdr:colOff>
      <xdr:row>3</xdr:row>
      <xdr:rowOff>187614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4773" cy="981364"/>
        </a:xfrm>
        <a:prstGeom prst="rect">
          <a:avLst/>
        </a:prstGeom>
      </xdr:spPr>
    </xdr:pic>
    <xdr:clientData/>
  </xdr:twoCellAnchor>
  <xdr:twoCellAnchor editAs="oneCell">
    <xdr:from>
      <xdr:col>11</xdr:col>
      <xdr:colOff>837045</xdr:colOff>
      <xdr:row>0</xdr:row>
      <xdr:rowOff>81645</xdr:rowOff>
    </xdr:from>
    <xdr:to>
      <xdr:col>12</xdr:col>
      <xdr:colOff>1061358</xdr:colOff>
      <xdr:row>3</xdr:row>
      <xdr:rowOff>129886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8295" y="81645"/>
          <a:ext cx="1104654" cy="8419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3</xdr:row>
      <xdr:rowOff>171450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1550" cy="971550"/>
        </a:xfrm>
        <a:prstGeom prst="rect">
          <a:avLst/>
        </a:prstGeom>
      </xdr:spPr>
    </xdr:pic>
    <xdr:clientData/>
  </xdr:twoCellAnchor>
  <xdr:twoCellAnchor editAs="oneCell">
    <xdr:from>
      <xdr:col>9</xdr:col>
      <xdr:colOff>781050</xdr:colOff>
      <xdr:row>0</xdr:row>
      <xdr:rowOff>81645</xdr:rowOff>
    </xdr:from>
    <xdr:to>
      <xdr:col>10</xdr:col>
      <xdr:colOff>737508</xdr:colOff>
      <xdr:row>3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81645"/>
          <a:ext cx="1166133" cy="8708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3</xdr:row>
      <xdr:rowOff>171450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1550" cy="971550"/>
        </a:xfrm>
        <a:prstGeom prst="rect">
          <a:avLst/>
        </a:prstGeom>
      </xdr:spPr>
    </xdr:pic>
    <xdr:clientData/>
  </xdr:twoCellAnchor>
  <xdr:twoCellAnchor editAs="oneCell">
    <xdr:from>
      <xdr:col>9</xdr:col>
      <xdr:colOff>781050</xdr:colOff>
      <xdr:row>0</xdr:row>
      <xdr:rowOff>81645</xdr:rowOff>
    </xdr:from>
    <xdr:to>
      <xdr:col>10</xdr:col>
      <xdr:colOff>737508</xdr:colOff>
      <xdr:row>3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700" y="81645"/>
          <a:ext cx="1166133" cy="870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M53"/>
  <sheetViews>
    <sheetView view="pageBreakPreview" topLeftCell="C27" zoomScaleNormal="100" zoomScaleSheetLayoutView="100" workbookViewId="0">
      <selection activeCell="G36" sqref="G36"/>
    </sheetView>
  </sheetViews>
  <sheetFormatPr defaultColWidth="9.109375" defaultRowHeight="13.8" x14ac:dyDescent="0.25"/>
  <cols>
    <col min="1" max="1" width="7" style="3" customWidth="1"/>
    <col min="2" max="2" width="7" style="2" customWidth="1"/>
    <col min="3" max="3" width="17.44140625" style="2" customWidth="1"/>
    <col min="4" max="4" width="22.5546875" style="3" customWidth="1"/>
    <col min="5" max="5" width="12.5546875" style="3" customWidth="1"/>
    <col min="6" max="6" width="8.6640625" style="3" customWidth="1"/>
    <col min="7" max="7" width="23.6640625" style="3" customWidth="1"/>
    <col min="8" max="8" width="26.5546875" style="3" customWidth="1"/>
    <col min="9" max="9" width="16.109375" style="3" customWidth="1"/>
    <col min="10" max="10" width="15.88671875" style="3" customWidth="1"/>
    <col min="11" max="11" width="10.33203125" style="39" customWidth="1"/>
    <col min="12" max="12" width="13.33203125" style="3" customWidth="1"/>
    <col min="13" max="13" width="16.6640625" style="3" customWidth="1"/>
    <col min="14" max="16384" width="9.109375" style="3"/>
  </cols>
  <sheetData>
    <row r="1" spans="1:13" s="4" customFormat="1" ht="23.25" customHeight="1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s="4" customFormat="1" ht="18.75" customHeight="1" x14ac:dyDescent="0.25">
      <c r="A2" s="119" t="s">
        <v>60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s="4" customFormat="1" ht="21" x14ac:dyDescent="0.25">
      <c r="A3" s="119" t="s">
        <v>10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s="4" customFormat="1" ht="21" x14ac:dyDescent="0.25">
      <c r="A4" s="119" t="s">
        <v>59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s="4" customFormat="1" ht="24" customHeight="1" x14ac:dyDescent="0.25">
      <c r="A5" s="119" t="s">
        <v>79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s="4" customFormat="1" ht="38.25" customHeight="1" x14ac:dyDescent="0.25">
      <c r="A6" s="120" t="s">
        <v>78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</row>
    <row r="7" spans="1:13" s="4" customFormat="1" ht="21" x14ac:dyDescent="0.25">
      <c r="A7" s="121" t="s">
        <v>16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3" s="4" customFormat="1" ht="27" customHeight="1" thickBot="1" x14ac:dyDescent="0.3">
      <c r="A8" s="121" t="s">
        <v>80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3" s="4" customFormat="1" ht="24" customHeight="1" thickTop="1" x14ac:dyDescent="0.25">
      <c r="A9" s="126" t="s">
        <v>36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8"/>
    </row>
    <row r="10" spans="1:13" ht="23.25" customHeight="1" x14ac:dyDescent="0.25">
      <c r="A10" s="129" t="s">
        <v>77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1"/>
    </row>
    <row r="11" spans="1:13" ht="18" customHeight="1" x14ac:dyDescent="0.25">
      <c r="A11" s="129" t="s">
        <v>39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1"/>
    </row>
    <row r="12" spans="1:13" ht="5.25" customHeight="1" x14ac:dyDescent="0.25">
      <c r="A12" s="5"/>
      <c r="B12" s="68"/>
      <c r="C12" s="68"/>
      <c r="D12" s="68"/>
      <c r="E12" s="68"/>
      <c r="F12" s="68"/>
      <c r="G12" s="68"/>
      <c r="H12" s="68"/>
      <c r="I12" s="68"/>
      <c r="J12" s="68"/>
      <c r="K12" s="69"/>
      <c r="L12" s="68"/>
      <c r="M12" s="6"/>
    </row>
    <row r="13" spans="1:13" ht="15.6" x14ac:dyDescent="0.25">
      <c r="A13" s="150" t="s">
        <v>40</v>
      </c>
      <c r="B13" s="151"/>
      <c r="C13" s="151"/>
      <c r="D13" s="151"/>
      <c r="E13" s="151"/>
      <c r="F13" s="62"/>
      <c r="G13" s="66"/>
      <c r="H13" s="64" t="s">
        <v>81</v>
      </c>
      <c r="I13" s="66"/>
      <c r="J13" s="7"/>
      <c r="K13" s="8"/>
      <c r="L13" s="9"/>
      <c r="M13" s="10" t="s">
        <v>41</v>
      </c>
    </row>
    <row r="14" spans="1:13" ht="15.6" x14ac:dyDescent="0.25">
      <c r="A14" s="142" t="s">
        <v>172</v>
      </c>
      <c r="B14" s="143"/>
      <c r="C14" s="143"/>
      <c r="D14" s="143"/>
      <c r="E14" s="143"/>
      <c r="F14" s="63"/>
      <c r="H14" s="65" t="s">
        <v>82</v>
      </c>
      <c r="I14" s="70"/>
      <c r="J14" s="11"/>
      <c r="K14" s="12"/>
      <c r="L14" s="70"/>
      <c r="M14" s="13" t="s">
        <v>83</v>
      </c>
    </row>
    <row r="15" spans="1:13" ht="14.4" x14ac:dyDescent="0.25">
      <c r="A15" s="157" t="s">
        <v>9</v>
      </c>
      <c r="B15" s="148"/>
      <c r="C15" s="148"/>
      <c r="D15" s="148"/>
      <c r="E15" s="148"/>
      <c r="F15" s="148"/>
      <c r="G15" s="148"/>
      <c r="H15" s="158"/>
      <c r="I15" s="147" t="s">
        <v>1</v>
      </c>
      <c r="J15" s="148"/>
      <c r="K15" s="148"/>
      <c r="L15" s="148"/>
      <c r="M15" s="149"/>
    </row>
    <row r="16" spans="1:13" ht="14.4" x14ac:dyDescent="0.25">
      <c r="A16" s="152" t="s">
        <v>17</v>
      </c>
      <c r="B16" s="153"/>
      <c r="C16" s="153"/>
      <c r="D16" s="153"/>
      <c r="E16" s="16"/>
      <c r="F16" s="15"/>
      <c r="G16" s="17"/>
      <c r="H16" s="17"/>
      <c r="I16" s="144" t="s">
        <v>84</v>
      </c>
      <c r="J16" s="145"/>
      <c r="K16" s="145"/>
      <c r="L16" s="145"/>
      <c r="M16" s="146"/>
    </row>
    <row r="17" spans="1:13" ht="14.4" x14ac:dyDescent="0.25">
      <c r="A17" s="152" t="s">
        <v>18</v>
      </c>
      <c r="B17" s="153"/>
      <c r="C17" s="153"/>
      <c r="D17" s="153"/>
      <c r="E17" s="16"/>
      <c r="F17" s="15"/>
      <c r="G17" s="21"/>
      <c r="H17" s="17" t="s">
        <v>42</v>
      </c>
      <c r="I17" s="144" t="s">
        <v>45</v>
      </c>
      <c r="J17" s="145"/>
      <c r="K17" s="145"/>
      <c r="L17" s="145"/>
      <c r="M17" s="146"/>
    </row>
    <row r="18" spans="1:13" ht="14.4" x14ac:dyDescent="0.25">
      <c r="A18" s="152" t="s">
        <v>19</v>
      </c>
      <c r="B18" s="153"/>
      <c r="C18" s="153"/>
      <c r="D18" s="153"/>
      <c r="E18" s="16"/>
      <c r="F18" s="15"/>
      <c r="G18" s="21"/>
      <c r="H18" s="17" t="s">
        <v>43</v>
      </c>
      <c r="I18" s="18" t="s">
        <v>35</v>
      </c>
      <c r="J18" s="14">
        <v>0.28999999999999998</v>
      </c>
      <c r="K18" s="56"/>
      <c r="L18" s="55"/>
      <c r="M18" s="57" t="s">
        <v>46</v>
      </c>
    </row>
    <row r="19" spans="1:13" ht="16.2" thickBot="1" x14ac:dyDescent="0.3">
      <c r="A19" s="154" t="s">
        <v>15</v>
      </c>
      <c r="B19" s="155"/>
      <c r="C19" s="155"/>
      <c r="D19" s="155"/>
      <c r="E19" s="21"/>
      <c r="F19" s="21"/>
      <c r="H19" s="58" t="s">
        <v>44</v>
      </c>
      <c r="I19" s="70"/>
      <c r="J19" s="70"/>
      <c r="K19" s="19"/>
      <c r="L19" s="22"/>
      <c r="M19" s="23"/>
    </row>
    <row r="20" spans="1:13" ht="7.5" customHeight="1" thickTop="1" thickBot="1" x14ac:dyDescent="0.3">
      <c r="A20" s="24"/>
      <c r="B20" s="25"/>
      <c r="C20" s="25"/>
      <c r="D20" s="26"/>
      <c r="E20" s="26"/>
      <c r="F20" s="26"/>
      <c r="G20" s="26"/>
      <c r="H20" s="26"/>
      <c r="I20" s="26"/>
      <c r="J20" s="26"/>
      <c r="K20" s="27"/>
      <c r="L20" s="26"/>
      <c r="M20" s="28"/>
    </row>
    <row r="21" spans="1:13" s="29" customFormat="1" ht="21" customHeight="1" thickTop="1" x14ac:dyDescent="0.25">
      <c r="A21" s="132" t="s">
        <v>7</v>
      </c>
      <c r="B21" s="140" t="s">
        <v>12</v>
      </c>
      <c r="C21" s="140" t="s">
        <v>33</v>
      </c>
      <c r="D21" s="140" t="s">
        <v>2</v>
      </c>
      <c r="E21" s="140" t="s">
        <v>31</v>
      </c>
      <c r="F21" s="140" t="s">
        <v>8</v>
      </c>
      <c r="G21" s="124" t="s">
        <v>13</v>
      </c>
      <c r="H21" s="140" t="s">
        <v>62</v>
      </c>
      <c r="I21" s="134" t="s">
        <v>37</v>
      </c>
      <c r="J21" s="135"/>
      <c r="K21" s="136" t="s">
        <v>76</v>
      </c>
      <c r="L21" s="138" t="s">
        <v>38</v>
      </c>
      <c r="M21" s="122" t="s">
        <v>14</v>
      </c>
    </row>
    <row r="22" spans="1:13" s="29" customFormat="1" ht="22.5" customHeight="1" x14ac:dyDescent="0.25">
      <c r="A22" s="133"/>
      <c r="B22" s="141"/>
      <c r="C22" s="141"/>
      <c r="D22" s="141"/>
      <c r="E22" s="141"/>
      <c r="F22" s="141"/>
      <c r="G22" s="125"/>
      <c r="H22" s="156"/>
      <c r="I22" s="48" t="s">
        <v>74</v>
      </c>
      <c r="J22" s="48" t="s">
        <v>75</v>
      </c>
      <c r="K22" s="137"/>
      <c r="L22" s="139"/>
      <c r="M22" s="123"/>
    </row>
    <row r="23" spans="1:13" s="67" customFormat="1" ht="33.75" customHeight="1" x14ac:dyDescent="0.25">
      <c r="A23" s="83">
        <v>1</v>
      </c>
      <c r="B23" s="85">
        <v>116</v>
      </c>
      <c r="C23" s="86" t="s">
        <v>85</v>
      </c>
      <c r="D23" s="86" t="s">
        <v>47</v>
      </c>
      <c r="E23" s="86">
        <v>1998</v>
      </c>
      <c r="F23" s="86" t="s">
        <v>20</v>
      </c>
      <c r="G23" s="86" t="s">
        <v>48</v>
      </c>
      <c r="H23" s="86" t="s">
        <v>61</v>
      </c>
      <c r="I23" s="92">
        <v>1</v>
      </c>
      <c r="J23" s="87">
        <v>1</v>
      </c>
      <c r="K23" s="99">
        <v>2</v>
      </c>
      <c r="L23" s="89"/>
      <c r="M23" s="90"/>
    </row>
    <row r="24" spans="1:13" s="67" customFormat="1" ht="33.75" customHeight="1" x14ac:dyDescent="0.25">
      <c r="A24" s="83">
        <v>2</v>
      </c>
      <c r="B24" s="85">
        <v>74</v>
      </c>
      <c r="C24" s="86" t="s">
        <v>86</v>
      </c>
      <c r="D24" s="86" t="s">
        <v>49</v>
      </c>
      <c r="E24" s="86">
        <v>1998</v>
      </c>
      <c r="F24" s="86" t="s">
        <v>21</v>
      </c>
      <c r="G24" s="86" t="s">
        <v>50</v>
      </c>
      <c r="H24" s="86" t="s">
        <v>79</v>
      </c>
      <c r="I24" s="92">
        <v>2</v>
      </c>
      <c r="J24" s="87">
        <v>2</v>
      </c>
      <c r="K24" s="99">
        <v>4</v>
      </c>
      <c r="L24" s="89"/>
      <c r="M24" s="90"/>
    </row>
    <row r="25" spans="1:13" s="67" customFormat="1" ht="33.75" customHeight="1" x14ac:dyDescent="0.25">
      <c r="A25" s="83">
        <v>3</v>
      </c>
      <c r="B25" s="85">
        <v>155</v>
      </c>
      <c r="C25" s="86" t="s">
        <v>87</v>
      </c>
      <c r="D25" s="86" t="s">
        <v>88</v>
      </c>
      <c r="E25" s="86">
        <v>2001</v>
      </c>
      <c r="F25" s="86" t="s">
        <v>28</v>
      </c>
      <c r="G25" s="86" t="s">
        <v>102</v>
      </c>
      <c r="H25" s="86" t="s">
        <v>103</v>
      </c>
      <c r="I25" s="87">
        <v>6</v>
      </c>
      <c r="J25" s="87">
        <v>3</v>
      </c>
      <c r="K25" s="99">
        <v>9</v>
      </c>
      <c r="L25" s="89"/>
      <c r="M25" s="90"/>
    </row>
    <row r="26" spans="1:13" s="67" customFormat="1" ht="33.75" customHeight="1" x14ac:dyDescent="0.25">
      <c r="A26" s="83">
        <v>4</v>
      </c>
      <c r="B26" s="91">
        <v>977</v>
      </c>
      <c r="C26" s="91" t="s">
        <v>89</v>
      </c>
      <c r="D26" s="91" t="s">
        <v>55</v>
      </c>
      <c r="E26" s="91">
        <v>1996</v>
      </c>
      <c r="F26" s="91" t="s">
        <v>21</v>
      </c>
      <c r="G26" s="91" t="s">
        <v>34</v>
      </c>
      <c r="H26" s="86" t="s">
        <v>104</v>
      </c>
      <c r="I26" s="87">
        <v>5</v>
      </c>
      <c r="J26" s="87">
        <v>5</v>
      </c>
      <c r="K26" s="99">
        <v>10</v>
      </c>
      <c r="L26" s="89"/>
      <c r="M26" s="90"/>
    </row>
    <row r="27" spans="1:13" s="67" customFormat="1" ht="33.75" customHeight="1" x14ac:dyDescent="0.25">
      <c r="A27" s="83">
        <v>5</v>
      </c>
      <c r="B27" s="85">
        <v>777</v>
      </c>
      <c r="C27" s="86" t="s">
        <v>90</v>
      </c>
      <c r="D27" s="86" t="s">
        <v>54</v>
      </c>
      <c r="E27" s="86">
        <v>1999</v>
      </c>
      <c r="F27" s="86" t="s">
        <v>21</v>
      </c>
      <c r="G27" s="86" t="s">
        <v>34</v>
      </c>
      <c r="H27" s="86" t="s">
        <v>104</v>
      </c>
      <c r="I27" s="87">
        <v>8</v>
      </c>
      <c r="J27" s="87">
        <v>4</v>
      </c>
      <c r="K27" s="99">
        <v>12</v>
      </c>
      <c r="L27" s="89"/>
      <c r="M27" s="90"/>
    </row>
    <row r="28" spans="1:13" s="67" customFormat="1" ht="33.75" customHeight="1" x14ac:dyDescent="0.25">
      <c r="A28" s="83">
        <v>6</v>
      </c>
      <c r="B28" s="91">
        <v>163</v>
      </c>
      <c r="C28" s="91" t="s">
        <v>91</v>
      </c>
      <c r="D28" s="91" t="s">
        <v>53</v>
      </c>
      <c r="E28" s="91">
        <v>2000</v>
      </c>
      <c r="F28" s="91" t="s">
        <v>28</v>
      </c>
      <c r="G28" s="91" t="s">
        <v>34</v>
      </c>
      <c r="H28" s="86" t="s">
        <v>104</v>
      </c>
      <c r="I28" s="87">
        <v>4</v>
      </c>
      <c r="J28" s="87">
        <v>8</v>
      </c>
      <c r="K28" s="99">
        <v>12</v>
      </c>
      <c r="L28" s="89"/>
      <c r="M28" s="90"/>
    </row>
    <row r="29" spans="1:13" s="67" customFormat="1" ht="33.75" customHeight="1" x14ac:dyDescent="0.25">
      <c r="A29" s="83">
        <v>7</v>
      </c>
      <c r="B29" s="91">
        <v>861</v>
      </c>
      <c r="C29" s="91" t="s">
        <v>92</v>
      </c>
      <c r="D29" s="91" t="s">
        <v>93</v>
      </c>
      <c r="E29" s="91">
        <v>1996</v>
      </c>
      <c r="F29" s="91" t="s">
        <v>28</v>
      </c>
      <c r="G29" s="91" t="s">
        <v>34</v>
      </c>
      <c r="H29" s="86" t="s">
        <v>104</v>
      </c>
      <c r="I29" s="87">
        <v>7</v>
      </c>
      <c r="J29" s="87">
        <v>6</v>
      </c>
      <c r="K29" s="99">
        <v>13</v>
      </c>
      <c r="L29" s="89"/>
      <c r="M29" s="90"/>
    </row>
    <row r="30" spans="1:13" s="67" customFormat="1" ht="33.75" customHeight="1" x14ac:dyDescent="0.25">
      <c r="A30" s="83">
        <v>8</v>
      </c>
      <c r="B30" s="91">
        <v>935</v>
      </c>
      <c r="C30" s="91" t="s">
        <v>94</v>
      </c>
      <c r="D30" s="91" t="s">
        <v>95</v>
      </c>
      <c r="E30" s="91">
        <v>2000</v>
      </c>
      <c r="F30" s="91" t="s">
        <v>28</v>
      </c>
      <c r="G30" s="91" t="s">
        <v>105</v>
      </c>
      <c r="H30" s="86" t="s">
        <v>106</v>
      </c>
      <c r="I30" s="87">
        <v>10</v>
      </c>
      <c r="J30" s="87">
        <v>7</v>
      </c>
      <c r="K30" s="99">
        <v>17</v>
      </c>
      <c r="L30" s="89"/>
      <c r="M30" s="90"/>
    </row>
    <row r="31" spans="1:13" s="67" customFormat="1" ht="33.75" customHeight="1" x14ac:dyDescent="0.25">
      <c r="A31" s="82">
        <v>9</v>
      </c>
      <c r="B31" s="91">
        <v>123</v>
      </c>
      <c r="C31" s="91" t="s">
        <v>96</v>
      </c>
      <c r="D31" s="91" t="s">
        <v>97</v>
      </c>
      <c r="E31" s="91">
        <v>2002</v>
      </c>
      <c r="F31" s="91" t="s">
        <v>28</v>
      </c>
      <c r="G31" s="91" t="s">
        <v>105</v>
      </c>
      <c r="H31" s="86" t="s">
        <v>106</v>
      </c>
      <c r="I31" s="87">
        <v>9</v>
      </c>
      <c r="J31" s="87">
        <v>9</v>
      </c>
      <c r="K31" s="99">
        <v>18</v>
      </c>
      <c r="L31" s="89"/>
      <c r="M31" s="90"/>
    </row>
    <row r="32" spans="1:13" s="67" customFormat="1" ht="33.75" customHeight="1" x14ac:dyDescent="0.25">
      <c r="A32" s="82">
        <v>10</v>
      </c>
      <c r="B32" s="91">
        <v>41</v>
      </c>
      <c r="C32" s="91" t="s">
        <v>98</v>
      </c>
      <c r="D32" s="91" t="s">
        <v>99</v>
      </c>
      <c r="E32" s="91">
        <v>2001</v>
      </c>
      <c r="F32" s="91" t="s">
        <v>28</v>
      </c>
      <c r="G32" s="91" t="s">
        <v>170</v>
      </c>
      <c r="H32" s="86" t="s">
        <v>107</v>
      </c>
      <c r="I32" s="87">
        <v>12</v>
      </c>
      <c r="J32" s="87">
        <v>10</v>
      </c>
      <c r="K32" s="99">
        <v>22</v>
      </c>
      <c r="L32" s="89"/>
      <c r="M32" s="90"/>
    </row>
    <row r="33" spans="1:13" s="67" customFormat="1" ht="33.75" customHeight="1" thickBot="1" x14ac:dyDescent="0.3">
      <c r="A33" s="84">
        <v>11</v>
      </c>
      <c r="B33" s="93">
        <v>94</v>
      </c>
      <c r="C33" s="93" t="s">
        <v>100</v>
      </c>
      <c r="D33" s="93" t="s">
        <v>101</v>
      </c>
      <c r="E33" s="93">
        <v>2002</v>
      </c>
      <c r="F33" s="93" t="s">
        <v>28</v>
      </c>
      <c r="G33" s="93" t="s">
        <v>171</v>
      </c>
      <c r="H33" s="94" t="s">
        <v>108</v>
      </c>
      <c r="I33" s="95">
        <v>11</v>
      </c>
      <c r="J33" s="95">
        <v>11</v>
      </c>
      <c r="K33" s="100">
        <v>22</v>
      </c>
      <c r="L33" s="96"/>
      <c r="M33" s="97"/>
    </row>
    <row r="34" spans="1:13" ht="7.5" customHeight="1" thickTop="1" thickBot="1" x14ac:dyDescent="0.35">
      <c r="A34" s="30"/>
      <c r="B34" s="31"/>
      <c r="C34" s="31"/>
      <c r="D34" s="32"/>
      <c r="E34" s="33"/>
      <c r="F34" s="34"/>
      <c r="G34" s="33"/>
      <c r="H34" s="33"/>
      <c r="I34" s="35"/>
      <c r="J34" s="35"/>
      <c r="K34" s="36"/>
      <c r="L34" s="35"/>
      <c r="M34" s="35"/>
    </row>
    <row r="35" spans="1:13" ht="15" thickTop="1" x14ac:dyDescent="0.25">
      <c r="A35" s="117" t="s">
        <v>5</v>
      </c>
      <c r="B35" s="104"/>
      <c r="C35" s="104"/>
      <c r="D35" s="104"/>
      <c r="E35" s="59"/>
      <c r="F35" s="59"/>
      <c r="G35" s="59"/>
      <c r="H35" s="59"/>
      <c r="I35" s="104" t="s">
        <v>6</v>
      </c>
      <c r="J35" s="104"/>
      <c r="K35" s="104"/>
      <c r="L35" s="104"/>
      <c r="M35" s="105"/>
    </row>
    <row r="36" spans="1:13" x14ac:dyDescent="0.25">
      <c r="A36" s="114" t="s">
        <v>110</v>
      </c>
      <c r="B36" s="115"/>
      <c r="C36" s="115"/>
      <c r="D36" s="116"/>
      <c r="E36" s="53"/>
      <c r="F36" s="53"/>
      <c r="G36" s="37"/>
      <c r="H36" s="66"/>
      <c r="I36" s="71" t="s">
        <v>29</v>
      </c>
      <c r="J36" s="38">
        <v>7</v>
      </c>
      <c r="L36" s="71" t="s">
        <v>27</v>
      </c>
      <c r="M36" s="1">
        <f>COUNTIF(F23:F33,"ЗМС")</f>
        <v>0</v>
      </c>
    </row>
    <row r="37" spans="1:13" x14ac:dyDescent="0.25">
      <c r="A37" s="114" t="s">
        <v>56</v>
      </c>
      <c r="B37" s="115"/>
      <c r="C37" s="115"/>
      <c r="D37" s="116"/>
      <c r="E37" s="52"/>
      <c r="F37" s="52"/>
      <c r="G37" s="40"/>
      <c r="H37" s="70"/>
      <c r="I37" s="71" t="s">
        <v>22</v>
      </c>
      <c r="J37" s="61">
        <f>J39+J40+J41+J42</f>
        <v>11</v>
      </c>
      <c r="L37" s="71" t="s">
        <v>20</v>
      </c>
      <c r="M37" s="1">
        <f>COUNTIF(F23:F33,"МСМК")</f>
        <v>1</v>
      </c>
    </row>
    <row r="38" spans="1:13" x14ac:dyDescent="0.25">
      <c r="A38" s="114" t="s">
        <v>109</v>
      </c>
      <c r="B38" s="115"/>
      <c r="C38" s="115"/>
      <c r="D38" s="116"/>
      <c r="E38" s="52"/>
      <c r="F38" s="52"/>
      <c r="G38" s="40"/>
      <c r="H38" s="70"/>
      <c r="I38" s="71" t="s">
        <v>23</v>
      </c>
      <c r="J38" s="38">
        <f>SUM(J39,J40,J41)</f>
        <v>11</v>
      </c>
      <c r="L38" s="71" t="s">
        <v>21</v>
      </c>
      <c r="M38" s="1">
        <f>COUNTIF(F23:F33,"МС")</f>
        <v>3</v>
      </c>
    </row>
    <row r="39" spans="1:13" x14ac:dyDescent="0.25">
      <c r="A39" s="114" t="s">
        <v>57</v>
      </c>
      <c r="B39" s="115"/>
      <c r="C39" s="115"/>
      <c r="D39" s="116"/>
      <c r="E39" s="52"/>
      <c r="F39" s="52"/>
      <c r="G39" s="40"/>
      <c r="H39" s="70"/>
      <c r="I39" s="71" t="s">
        <v>24</v>
      </c>
      <c r="J39" s="61">
        <f>COUNT(A23:A33)</f>
        <v>11</v>
      </c>
      <c r="L39" s="71" t="s">
        <v>28</v>
      </c>
      <c r="M39" s="1">
        <f>COUNTIF(F23:F33,"КМС")</f>
        <v>7</v>
      </c>
    </row>
    <row r="40" spans="1:13" x14ac:dyDescent="0.25">
      <c r="A40" s="72"/>
      <c r="B40" s="20"/>
      <c r="C40" s="73"/>
      <c r="D40" s="38"/>
      <c r="E40" s="52"/>
      <c r="F40" s="52"/>
      <c r="G40" s="40"/>
      <c r="H40" s="70"/>
      <c r="I40" s="71" t="s">
        <v>25</v>
      </c>
      <c r="J40" s="61">
        <f>COUNTIF(A23:A33,"НФ")</f>
        <v>0</v>
      </c>
      <c r="L40" s="71" t="s">
        <v>30</v>
      </c>
      <c r="M40" s="1">
        <f>COUNTIF(F23:F33,"1 СР")</f>
        <v>0</v>
      </c>
    </row>
    <row r="41" spans="1:13" x14ac:dyDescent="0.25">
      <c r="A41" s="60"/>
      <c r="B41" s="21"/>
      <c r="C41" s="21"/>
      <c r="D41" s="38"/>
      <c r="E41" s="52"/>
      <c r="F41" s="52"/>
      <c r="G41" s="40"/>
      <c r="H41" s="70"/>
      <c r="I41" s="71" t="s">
        <v>32</v>
      </c>
      <c r="J41" s="61">
        <f>COUNTIF(A23:A33,"ДСКВ")</f>
        <v>0</v>
      </c>
      <c r="L41" s="71"/>
      <c r="M41" s="74"/>
    </row>
    <row r="42" spans="1:13" x14ac:dyDescent="0.25">
      <c r="A42" s="75"/>
      <c r="B42" s="20"/>
      <c r="C42" s="20"/>
      <c r="D42" s="38"/>
      <c r="E42" s="52"/>
      <c r="F42" s="52"/>
      <c r="G42" s="40"/>
      <c r="H42" s="70"/>
      <c r="I42" s="71" t="s">
        <v>26</v>
      </c>
      <c r="J42" s="61">
        <f>COUNTIF(A23:A33,"НС")</f>
        <v>0</v>
      </c>
      <c r="L42" s="71"/>
      <c r="M42" s="76"/>
    </row>
    <row r="43" spans="1:13" ht="5.25" customHeight="1" x14ac:dyDescent="0.25">
      <c r="A43" s="42"/>
      <c r="B43" s="43"/>
      <c r="C43" s="43"/>
      <c r="D43" s="43"/>
      <c r="E43" s="43"/>
      <c r="F43" s="43"/>
      <c r="G43" s="21"/>
      <c r="H43" s="21"/>
      <c r="I43" s="44"/>
      <c r="J43" s="21"/>
      <c r="K43" s="45"/>
      <c r="L43" s="46"/>
      <c r="M43" s="41"/>
    </row>
    <row r="44" spans="1:13" ht="15.6" x14ac:dyDescent="0.25">
      <c r="A44" s="118" t="s">
        <v>3</v>
      </c>
      <c r="B44" s="106"/>
      <c r="C44" s="106"/>
      <c r="D44" s="106"/>
      <c r="E44" s="106" t="s">
        <v>11</v>
      </c>
      <c r="F44" s="106"/>
      <c r="G44" s="106"/>
      <c r="H44" s="50"/>
      <c r="I44" s="106" t="s">
        <v>4</v>
      </c>
      <c r="J44" s="106"/>
      <c r="K44" s="106" t="s">
        <v>58</v>
      </c>
      <c r="L44" s="106"/>
      <c r="M44" s="107"/>
    </row>
    <row r="45" spans="1:13" x14ac:dyDescent="0.25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10"/>
      <c r="L45" s="110"/>
      <c r="M45" s="111"/>
    </row>
    <row r="46" spans="1:13" x14ac:dyDescent="0.25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47"/>
      <c r="L46" s="52"/>
      <c r="M46" s="54"/>
    </row>
    <row r="47" spans="1:13" x14ac:dyDescent="0.25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47"/>
      <c r="L47" s="52"/>
      <c r="M47" s="54"/>
    </row>
    <row r="48" spans="1:13" x14ac:dyDescent="0.25">
      <c r="A48" s="51"/>
      <c r="B48" s="52"/>
      <c r="C48" s="52"/>
      <c r="D48" s="52"/>
      <c r="E48" s="52"/>
      <c r="F48" s="52"/>
      <c r="G48" s="52"/>
      <c r="H48" s="52"/>
      <c r="I48" s="52"/>
      <c r="J48" s="52"/>
      <c r="K48" s="47"/>
      <c r="L48" s="52"/>
      <c r="M48" s="54"/>
    </row>
    <row r="49" spans="1:13" x14ac:dyDescent="0.25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47"/>
      <c r="L49" s="52"/>
      <c r="M49" s="54"/>
    </row>
    <row r="50" spans="1:13" x14ac:dyDescent="0.25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11"/>
    </row>
    <row r="51" spans="1:13" x14ac:dyDescent="0.25">
      <c r="A51" s="108"/>
      <c r="B51" s="109"/>
      <c r="C51" s="109"/>
      <c r="D51" s="109"/>
      <c r="E51" s="109"/>
      <c r="F51" s="109"/>
      <c r="G51" s="109"/>
      <c r="H51" s="109"/>
      <c r="I51" s="109"/>
      <c r="J51" s="109"/>
      <c r="K51" s="112"/>
      <c r="L51" s="112"/>
      <c r="M51" s="113"/>
    </row>
    <row r="52" spans="1:13" ht="16.2" thickBot="1" x14ac:dyDescent="0.3">
      <c r="A52" s="159"/>
      <c r="B52" s="102"/>
      <c r="C52" s="102"/>
      <c r="D52" s="102"/>
      <c r="E52" s="102" t="str">
        <f>H17</f>
        <v>БОЧАНОВ В.А. (ВК., Г. ОМСК)</v>
      </c>
      <c r="F52" s="102"/>
      <c r="G52" s="102"/>
      <c r="H52" s="49"/>
      <c r="I52" s="102" t="str">
        <f>H18</f>
        <v>ГРИГОРЬЕВА Л.Ю. (ВК., Г. ПЕНЗА)</v>
      </c>
      <c r="J52" s="102"/>
      <c r="K52" s="102" t="str">
        <f>H19</f>
        <v>КОЧЕТКОВ Д.А. (ВК., Г. САРАНСК)</v>
      </c>
      <c r="L52" s="102"/>
      <c r="M52" s="103"/>
    </row>
    <row r="53" spans="1:13" ht="14.4" thickTop="1" x14ac:dyDescent="0.25"/>
  </sheetData>
  <sortState xmlns:xlrd2="http://schemas.microsoft.com/office/spreadsheetml/2017/richdata2" ref="A78:AF91">
    <sortCondition descending="1" ref="A78:A91"/>
    <sortCondition ref="B78:B91"/>
  </sortState>
  <mergeCells count="53">
    <mergeCell ref="A19:D19"/>
    <mergeCell ref="H21:H22"/>
    <mergeCell ref="A15:H15"/>
    <mergeCell ref="I44:J44"/>
    <mergeCell ref="A52:D52"/>
    <mergeCell ref="E52:G52"/>
    <mergeCell ref="I52:J52"/>
    <mergeCell ref="A18:D18"/>
    <mergeCell ref="F21:F22"/>
    <mergeCell ref="A14:E14"/>
    <mergeCell ref="I16:M16"/>
    <mergeCell ref="I17:M17"/>
    <mergeCell ref="I15:M15"/>
    <mergeCell ref="A13:E13"/>
    <mergeCell ref="A16:D16"/>
    <mergeCell ref="A17:D17"/>
    <mergeCell ref="A7:M7"/>
    <mergeCell ref="A5:M5"/>
    <mergeCell ref="M21:M22"/>
    <mergeCell ref="G21:G22"/>
    <mergeCell ref="A9:M9"/>
    <mergeCell ref="A10:M10"/>
    <mergeCell ref="A11:M11"/>
    <mergeCell ref="A21:A22"/>
    <mergeCell ref="I21:J21"/>
    <mergeCell ref="K21:K22"/>
    <mergeCell ref="L21:L22"/>
    <mergeCell ref="B21:B22"/>
    <mergeCell ref="C21:C22"/>
    <mergeCell ref="D21:D22"/>
    <mergeCell ref="E21:E22"/>
    <mergeCell ref="A8:M8"/>
    <mergeCell ref="A1:M1"/>
    <mergeCell ref="A3:M3"/>
    <mergeCell ref="A2:M2"/>
    <mergeCell ref="A4:M4"/>
    <mergeCell ref="A6:M6"/>
    <mergeCell ref="K52:M52"/>
    <mergeCell ref="I35:M35"/>
    <mergeCell ref="K44:M44"/>
    <mergeCell ref="A45:E45"/>
    <mergeCell ref="F45:M45"/>
    <mergeCell ref="A50:E50"/>
    <mergeCell ref="F50:M50"/>
    <mergeCell ref="A51:E51"/>
    <mergeCell ref="F51:M51"/>
    <mergeCell ref="A36:D36"/>
    <mergeCell ref="A37:D37"/>
    <mergeCell ref="A38:D38"/>
    <mergeCell ref="A39:D39"/>
    <mergeCell ref="A35:D35"/>
    <mergeCell ref="A44:D44"/>
    <mergeCell ref="E44:G44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5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M65"/>
  <sheetViews>
    <sheetView view="pageBreakPreview" topLeftCell="A33" zoomScale="66" zoomScaleNormal="100" zoomScaleSheetLayoutView="66" workbookViewId="0">
      <selection activeCell="A15" sqref="A15:H15"/>
    </sheetView>
  </sheetViews>
  <sheetFormatPr defaultColWidth="9.109375" defaultRowHeight="13.8" x14ac:dyDescent="0.25"/>
  <cols>
    <col min="1" max="1" width="7" style="3" customWidth="1"/>
    <col min="2" max="2" width="8.5546875" style="80" customWidth="1"/>
    <col min="3" max="3" width="17.44140625" style="80" customWidth="1"/>
    <col min="4" max="4" width="22.5546875" style="3" customWidth="1"/>
    <col min="5" max="5" width="12.5546875" style="3" customWidth="1"/>
    <col min="6" max="6" width="8.6640625" style="3" customWidth="1"/>
    <col min="7" max="7" width="25.6640625" style="3" customWidth="1"/>
    <col min="8" max="8" width="27.5546875" style="3" customWidth="1"/>
    <col min="9" max="9" width="16.109375" style="3" customWidth="1"/>
    <col min="10" max="10" width="15.88671875" style="3" customWidth="1"/>
    <col min="11" max="11" width="12.5546875" style="39" customWidth="1"/>
    <col min="12" max="12" width="13.33203125" style="3" customWidth="1"/>
    <col min="13" max="13" width="16.6640625" style="3" customWidth="1"/>
    <col min="14" max="16384" width="9.109375" style="3"/>
  </cols>
  <sheetData>
    <row r="1" spans="1:13" s="4" customFormat="1" ht="23.25" customHeight="1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s="4" customFormat="1" ht="18.75" customHeight="1" x14ac:dyDescent="0.25">
      <c r="A2" s="119" t="s">
        <v>60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s="4" customFormat="1" ht="21" x14ac:dyDescent="0.25">
      <c r="A3" s="119" t="s">
        <v>10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s="4" customFormat="1" ht="21" x14ac:dyDescent="0.25">
      <c r="A4" s="119" t="s">
        <v>59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s="4" customFormat="1" ht="24" customHeight="1" x14ac:dyDescent="0.25">
      <c r="A5" s="119" t="s">
        <v>79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s="4" customFormat="1" ht="38.25" customHeight="1" x14ac:dyDescent="0.25">
      <c r="A6" s="120" t="s">
        <v>78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</row>
    <row r="7" spans="1:13" s="4" customFormat="1" ht="21" x14ac:dyDescent="0.25">
      <c r="A7" s="121" t="s">
        <v>16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3" s="4" customFormat="1" ht="18" customHeight="1" thickBot="1" x14ac:dyDescent="0.3">
      <c r="A8" s="121" t="s">
        <v>80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3" s="4" customFormat="1" ht="18" customHeight="1" thickTop="1" x14ac:dyDescent="0.25">
      <c r="A9" s="126" t="s">
        <v>36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8"/>
    </row>
    <row r="10" spans="1:13" ht="23.25" customHeight="1" x14ac:dyDescent="0.25">
      <c r="A10" s="129" t="s">
        <v>77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1"/>
    </row>
    <row r="11" spans="1:13" ht="18" customHeight="1" x14ac:dyDescent="0.25">
      <c r="A11" s="129" t="s">
        <v>39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1"/>
    </row>
    <row r="12" spans="1:13" ht="5.25" customHeight="1" x14ac:dyDescent="0.25">
      <c r="A12" s="5"/>
      <c r="B12" s="68"/>
      <c r="C12" s="68"/>
      <c r="D12" s="68"/>
      <c r="E12" s="68"/>
      <c r="F12" s="68"/>
      <c r="G12" s="68"/>
      <c r="H12" s="68"/>
      <c r="I12" s="68"/>
      <c r="J12" s="68"/>
      <c r="K12" s="69"/>
      <c r="L12" s="68"/>
      <c r="M12" s="6"/>
    </row>
    <row r="13" spans="1:13" ht="15.6" x14ac:dyDescent="0.25">
      <c r="A13" s="150" t="s">
        <v>40</v>
      </c>
      <c r="B13" s="151"/>
      <c r="C13" s="151"/>
      <c r="D13" s="151"/>
      <c r="E13" s="151"/>
      <c r="F13" s="62"/>
      <c r="G13" s="66"/>
      <c r="H13" s="64" t="s">
        <v>81</v>
      </c>
      <c r="I13" s="66"/>
      <c r="J13" s="7"/>
      <c r="K13" s="8"/>
      <c r="L13" s="9"/>
      <c r="M13" s="10" t="s">
        <v>41</v>
      </c>
    </row>
    <row r="14" spans="1:13" ht="15.6" x14ac:dyDescent="0.25">
      <c r="A14" s="142" t="s">
        <v>172</v>
      </c>
      <c r="B14" s="143"/>
      <c r="C14" s="143"/>
      <c r="D14" s="143"/>
      <c r="E14" s="143"/>
      <c r="F14" s="63"/>
      <c r="H14" s="65" t="s">
        <v>82</v>
      </c>
      <c r="I14" s="70"/>
      <c r="J14" s="11"/>
      <c r="K14" s="12"/>
      <c r="L14" s="70"/>
      <c r="M14" s="13" t="s">
        <v>83</v>
      </c>
    </row>
    <row r="15" spans="1:13" ht="14.4" x14ac:dyDescent="0.25">
      <c r="A15" s="157" t="s">
        <v>9</v>
      </c>
      <c r="B15" s="148"/>
      <c r="C15" s="148"/>
      <c r="D15" s="148"/>
      <c r="E15" s="148"/>
      <c r="F15" s="148"/>
      <c r="G15" s="148"/>
      <c r="H15" s="158"/>
      <c r="I15" s="147" t="s">
        <v>1</v>
      </c>
      <c r="J15" s="148"/>
      <c r="K15" s="148"/>
      <c r="L15" s="148"/>
      <c r="M15" s="149"/>
    </row>
    <row r="16" spans="1:13" ht="14.4" x14ac:dyDescent="0.25">
      <c r="A16" s="152" t="s">
        <v>17</v>
      </c>
      <c r="B16" s="153"/>
      <c r="C16" s="153"/>
      <c r="D16" s="153"/>
      <c r="E16" s="16"/>
      <c r="F16" s="15"/>
      <c r="G16" s="17"/>
      <c r="H16" s="17"/>
      <c r="I16" s="144" t="s">
        <v>84</v>
      </c>
      <c r="J16" s="145"/>
      <c r="K16" s="145"/>
      <c r="L16" s="145"/>
      <c r="M16" s="146"/>
    </row>
    <row r="17" spans="1:13" ht="14.4" x14ac:dyDescent="0.25">
      <c r="A17" s="152" t="s">
        <v>18</v>
      </c>
      <c r="B17" s="153"/>
      <c r="C17" s="153"/>
      <c r="D17" s="153"/>
      <c r="E17" s="16"/>
      <c r="F17" s="15"/>
      <c r="G17" s="21"/>
      <c r="H17" s="17" t="s">
        <v>42</v>
      </c>
      <c r="I17" s="144" t="s">
        <v>45</v>
      </c>
      <c r="J17" s="145"/>
      <c r="K17" s="145"/>
      <c r="L17" s="145"/>
      <c r="M17" s="146"/>
    </row>
    <row r="18" spans="1:13" ht="14.4" x14ac:dyDescent="0.25">
      <c r="A18" s="152" t="s">
        <v>19</v>
      </c>
      <c r="B18" s="153"/>
      <c r="C18" s="153"/>
      <c r="D18" s="153"/>
      <c r="E18" s="16"/>
      <c r="F18" s="15"/>
      <c r="G18" s="21"/>
      <c r="H18" s="17" t="s">
        <v>43</v>
      </c>
      <c r="I18" s="18" t="s">
        <v>35</v>
      </c>
      <c r="J18" s="14">
        <v>0.28999999999999998</v>
      </c>
      <c r="K18" s="56"/>
      <c r="L18" s="55"/>
      <c r="M18" s="57" t="s">
        <v>46</v>
      </c>
    </row>
    <row r="19" spans="1:13" ht="16.2" thickBot="1" x14ac:dyDescent="0.3">
      <c r="A19" s="154" t="s">
        <v>15</v>
      </c>
      <c r="B19" s="155"/>
      <c r="C19" s="155"/>
      <c r="D19" s="155"/>
      <c r="E19" s="21"/>
      <c r="F19" s="21"/>
      <c r="H19" s="58" t="s">
        <v>44</v>
      </c>
      <c r="I19" s="70"/>
      <c r="J19" s="70"/>
      <c r="K19" s="19"/>
      <c r="L19" s="22"/>
      <c r="M19" s="23"/>
    </row>
    <row r="20" spans="1:13" ht="7.5" customHeight="1" thickTop="1" thickBot="1" x14ac:dyDescent="0.3">
      <c r="A20" s="24"/>
      <c r="B20" s="25"/>
      <c r="C20" s="25"/>
      <c r="D20" s="26"/>
      <c r="E20" s="26"/>
      <c r="F20" s="26"/>
      <c r="G20" s="26"/>
      <c r="H20" s="26"/>
      <c r="I20" s="26"/>
      <c r="J20" s="26"/>
      <c r="K20" s="27"/>
      <c r="L20" s="26"/>
      <c r="M20" s="28"/>
    </row>
    <row r="21" spans="1:13" s="29" customFormat="1" ht="21" customHeight="1" thickTop="1" x14ac:dyDescent="0.25">
      <c r="A21" s="132" t="s">
        <v>7</v>
      </c>
      <c r="B21" s="140" t="s">
        <v>12</v>
      </c>
      <c r="C21" s="140" t="s">
        <v>33</v>
      </c>
      <c r="D21" s="140" t="s">
        <v>2</v>
      </c>
      <c r="E21" s="140" t="s">
        <v>31</v>
      </c>
      <c r="F21" s="140" t="s">
        <v>8</v>
      </c>
      <c r="G21" s="124" t="s">
        <v>13</v>
      </c>
      <c r="H21" s="140" t="s">
        <v>62</v>
      </c>
      <c r="I21" s="134" t="s">
        <v>37</v>
      </c>
      <c r="J21" s="135"/>
      <c r="K21" s="136" t="s">
        <v>76</v>
      </c>
      <c r="L21" s="138" t="s">
        <v>38</v>
      </c>
      <c r="M21" s="122" t="s">
        <v>14</v>
      </c>
    </row>
    <row r="22" spans="1:13" s="29" customFormat="1" ht="22.5" customHeight="1" x14ac:dyDescent="0.25">
      <c r="A22" s="133"/>
      <c r="B22" s="141"/>
      <c r="C22" s="141"/>
      <c r="D22" s="141"/>
      <c r="E22" s="141"/>
      <c r="F22" s="141"/>
      <c r="G22" s="125"/>
      <c r="H22" s="156"/>
      <c r="I22" s="48" t="s">
        <v>74</v>
      </c>
      <c r="J22" s="48" t="s">
        <v>75</v>
      </c>
      <c r="K22" s="137"/>
      <c r="L22" s="139"/>
      <c r="M22" s="123"/>
    </row>
    <row r="23" spans="1:13" s="67" customFormat="1" ht="38.25" customHeight="1" x14ac:dyDescent="0.25">
      <c r="A23" s="83">
        <v>1</v>
      </c>
      <c r="B23" s="85">
        <v>119</v>
      </c>
      <c r="C23" s="86" t="s">
        <v>111</v>
      </c>
      <c r="D23" s="86" t="s">
        <v>64</v>
      </c>
      <c r="E23" s="86">
        <v>1994</v>
      </c>
      <c r="F23" s="86" t="s">
        <v>21</v>
      </c>
      <c r="G23" s="86" t="s">
        <v>50</v>
      </c>
      <c r="H23" s="86" t="s">
        <v>79</v>
      </c>
      <c r="I23" s="87">
        <v>2</v>
      </c>
      <c r="J23" s="87">
        <v>1</v>
      </c>
      <c r="K23" s="88">
        <v>3</v>
      </c>
      <c r="L23" s="89"/>
      <c r="M23" s="90"/>
    </row>
    <row r="24" spans="1:13" s="67" customFormat="1" ht="38.25" customHeight="1" x14ac:dyDescent="0.25">
      <c r="A24" s="83">
        <v>2</v>
      </c>
      <c r="B24" s="85">
        <v>246</v>
      </c>
      <c r="C24" s="86" t="s">
        <v>112</v>
      </c>
      <c r="D24" s="86" t="s">
        <v>113</v>
      </c>
      <c r="E24" s="86">
        <v>1998</v>
      </c>
      <c r="F24" s="86" t="s">
        <v>21</v>
      </c>
      <c r="G24" s="86" t="s">
        <v>34</v>
      </c>
      <c r="H24" s="86" t="s">
        <v>104</v>
      </c>
      <c r="I24" s="87">
        <v>1</v>
      </c>
      <c r="J24" s="87">
        <v>6</v>
      </c>
      <c r="K24" s="88">
        <v>7</v>
      </c>
      <c r="L24" s="89"/>
      <c r="M24" s="90"/>
    </row>
    <row r="25" spans="1:13" s="67" customFormat="1" ht="38.25" customHeight="1" x14ac:dyDescent="0.25">
      <c r="A25" s="83">
        <v>3</v>
      </c>
      <c r="B25" s="85">
        <v>938</v>
      </c>
      <c r="C25" s="86" t="s">
        <v>114</v>
      </c>
      <c r="D25" s="86" t="s">
        <v>66</v>
      </c>
      <c r="E25" s="86">
        <v>2000</v>
      </c>
      <c r="F25" s="86" t="s">
        <v>21</v>
      </c>
      <c r="G25" s="86" t="s">
        <v>50</v>
      </c>
      <c r="H25" s="86" t="s">
        <v>79</v>
      </c>
      <c r="I25" s="87">
        <v>9</v>
      </c>
      <c r="J25" s="87">
        <v>3</v>
      </c>
      <c r="K25" s="88">
        <v>12</v>
      </c>
      <c r="L25" s="89"/>
      <c r="M25" s="90"/>
    </row>
    <row r="26" spans="1:13" s="67" customFormat="1" ht="38.25" customHeight="1" x14ac:dyDescent="0.25">
      <c r="A26" s="83">
        <v>4</v>
      </c>
      <c r="B26" s="91">
        <v>933</v>
      </c>
      <c r="C26" s="91" t="s">
        <v>115</v>
      </c>
      <c r="D26" s="91" t="s">
        <v>65</v>
      </c>
      <c r="E26" s="91">
        <v>1999</v>
      </c>
      <c r="F26" s="91" t="s">
        <v>21</v>
      </c>
      <c r="G26" s="91" t="s">
        <v>34</v>
      </c>
      <c r="H26" s="86" t="s">
        <v>104</v>
      </c>
      <c r="I26" s="87">
        <v>7</v>
      </c>
      <c r="J26" s="87">
        <v>5</v>
      </c>
      <c r="K26" s="88">
        <v>12</v>
      </c>
      <c r="L26" s="89"/>
      <c r="M26" s="90"/>
    </row>
    <row r="27" spans="1:13" s="67" customFormat="1" ht="38.25" customHeight="1" x14ac:dyDescent="0.25">
      <c r="A27" s="83">
        <v>5</v>
      </c>
      <c r="B27" s="85">
        <v>936</v>
      </c>
      <c r="C27" s="86" t="s">
        <v>116</v>
      </c>
      <c r="D27" s="86" t="s">
        <v>63</v>
      </c>
      <c r="E27" s="86">
        <v>2000</v>
      </c>
      <c r="F27" s="86" t="s">
        <v>28</v>
      </c>
      <c r="G27" s="86" t="s">
        <v>34</v>
      </c>
      <c r="H27" s="86" t="s">
        <v>104</v>
      </c>
      <c r="I27" s="87">
        <v>5</v>
      </c>
      <c r="J27" s="87">
        <v>7</v>
      </c>
      <c r="K27" s="88">
        <v>12</v>
      </c>
      <c r="L27" s="89"/>
      <c r="M27" s="90"/>
    </row>
    <row r="28" spans="1:13" s="67" customFormat="1" ht="38.25" customHeight="1" x14ac:dyDescent="0.25">
      <c r="A28" s="83">
        <v>6</v>
      </c>
      <c r="B28" s="91">
        <v>909</v>
      </c>
      <c r="C28" s="91" t="s">
        <v>117</v>
      </c>
      <c r="D28" s="91" t="s">
        <v>118</v>
      </c>
      <c r="E28" s="91">
        <v>1996</v>
      </c>
      <c r="F28" s="91" t="s">
        <v>21</v>
      </c>
      <c r="G28" s="91" t="s">
        <v>50</v>
      </c>
      <c r="H28" s="86" t="s">
        <v>79</v>
      </c>
      <c r="I28" s="87">
        <v>4</v>
      </c>
      <c r="J28" s="87">
        <v>8</v>
      </c>
      <c r="K28" s="88">
        <v>12</v>
      </c>
      <c r="L28" s="89"/>
      <c r="M28" s="90"/>
    </row>
    <row r="29" spans="1:13" s="67" customFormat="1" ht="38.25" customHeight="1" x14ac:dyDescent="0.25">
      <c r="A29" s="83">
        <v>7</v>
      </c>
      <c r="B29" s="91">
        <v>132</v>
      </c>
      <c r="C29" s="91" t="s">
        <v>119</v>
      </c>
      <c r="D29" s="91" t="s">
        <v>68</v>
      </c>
      <c r="E29" s="91">
        <v>1999</v>
      </c>
      <c r="F29" s="91" t="s">
        <v>28</v>
      </c>
      <c r="G29" s="91" t="s">
        <v>50</v>
      </c>
      <c r="H29" s="86" t="s">
        <v>79</v>
      </c>
      <c r="I29" s="87">
        <v>11</v>
      </c>
      <c r="J29" s="87">
        <v>2</v>
      </c>
      <c r="K29" s="88">
        <v>13</v>
      </c>
      <c r="L29" s="89"/>
      <c r="M29" s="90"/>
    </row>
    <row r="30" spans="1:13" s="67" customFormat="1" ht="38.25" customHeight="1" x14ac:dyDescent="0.25">
      <c r="A30" s="83">
        <v>8</v>
      </c>
      <c r="B30" s="91">
        <v>41</v>
      </c>
      <c r="C30" s="91" t="s">
        <v>120</v>
      </c>
      <c r="D30" s="91" t="s">
        <v>67</v>
      </c>
      <c r="E30" s="91">
        <v>2000</v>
      </c>
      <c r="F30" s="91" t="s">
        <v>28</v>
      </c>
      <c r="G30" s="91" t="s">
        <v>73</v>
      </c>
      <c r="H30" s="86" t="s">
        <v>121</v>
      </c>
      <c r="I30" s="87">
        <v>10</v>
      </c>
      <c r="J30" s="87">
        <v>4</v>
      </c>
      <c r="K30" s="88">
        <v>14</v>
      </c>
      <c r="L30" s="89"/>
      <c r="M30" s="90"/>
    </row>
    <row r="31" spans="1:13" s="67" customFormat="1" ht="38.25" customHeight="1" x14ac:dyDescent="0.25">
      <c r="A31" s="82">
        <v>9</v>
      </c>
      <c r="B31" s="91">
        <v>178</v>
      </c>
      <c r="C31" s="91" t="s">
        <v>122</v>
      </c>
      <c r="D31" s="91" t="s">
        <v>123</v>
      </c>
      <c r="E31" s="91">
        <v>2001</v>
      </c>
      <c r="F31" s="91" t="s">
        <v>28</v>
      </c>
      <c r="G31" s="91" t="s">
        <v>102</v>
      </c>
      <c r="H31" s="86" t="s">
        <v>103</v>
      </c>
      <c r="I31" s="87">
        <v>6</v>
      </c>
      <c r="J31" s="87">
        <v>10</v>
      </c>
      <c r="K31" s="88">
        <v>16</v>
      </c>
      <c r="L31" s="89"/>
      <c r="M31" s="90"/>
    </row>
    <row r="32" spans="1:13" s="67" customFormat="1" ht="38.25" customHeight="1" x14ac:dyDescent="0.25">
      <c r="A32" s="82">
        <v>10</v>
      </c>
      <c r="B32" s="91">
        <v>987</v>
      </c>
      <c r="C32" s="91" t="s">
        <v>124</v>
      </c>
      <c r="D32" s="91" t="s">
        <v>125</v>
      </c>
      <c r="E32" s="91">
        <v>2000</v>
      </c>
      <c r="F32" s="91" t="s">
        <v>21</v>
      </c>
      <c r="G32" s="91" t="s">
        <v>102</v>
      </c>
      <c r="H32" s="86" t="s">
        <v>103</v>
      </c>
      <c r="I32" s="87">
        <v>8</v>
      </c>
      <c r="J32" s="87">
        <v>9</v>
      </c>
      <c r="K32" s="88">
        <v>17</v>
      </c>
      <c r="L32" s="89"/>
      <c r="M32" s="90"/>
    </row>
    <row r="33" spans="1:13" s="67" customFormat="1" ht="38.25" customHeight="1" x14ac:dyDescent="0.25">
      <c r="A33" s="82">
        <v>11</v>
      </c>
      <c r="B33" s="91">
        <v>171</v>
      </c>
      <c r="C33" s="91" t="s">
        <v>126</v>
      </c>
      <c r="D33" s="91" t="s">
        <v>69</v>
      </c>
      <c r="E33" s="91">
        <v>1995</v>
      </c>
      <c r="F33" s="91" t="s">
        <v>21</v>
      </c>
      <c r="G33" s="91" t="s">
        <v>50</v>
      </c>
      <c r="H33" s="86" t="s">
        <v>79</v>
      </c>
      <c r="I33" s="87">
        <v>3</v>
      </c>
      <c r="J33" s="87">
        <v>14</v>
      </c>
      <c r="K33" s="88">
        <v>17</v>
      </c>
      <c r="L33" s="89"/>
      <c r="M33" s="90"/>
    </row>
    <row r="34" spans="1:13" s="67" customFormat="1" ht="38.25" customHeight="1" x14ac:dyDescent="0.25">
      <c r="A34" s="82">
        <v>12</v>
      </c>
      <c r="B34" s="91">
        <v>636</v>
      </c>
      <c r="C34" s="91" t="s">
        <v>127</v>
      </c>
      <c r="D34" s="91" t="s">
        <v>70</v>
      </c>
      <c r="E34" s="91">
        <v>2002</v>
      </c>
      <c r="F34" s="91" t="s">
        <v>28</v>
      </c>
      <c r="G34" s="91" t="s">
        <v>34</v>
      </c>
      <c r="H34" s="86" t="s">
        <v>104</v>
      </c>
      <c r="I34" s="87">
        <v>12</v>
      </c>
      <c r="J34" s="87">
        <v>11</v>
      </c>
      <c r="K34" s="88">
        <v>23</v>
      </c>
      <c r="L34" s="89"/>
      <c r="M34" s="90"/>
    </row>
    <row r="35" spans="1:13" s="67" customFormat="1" ht="38.25" customHeight="1" x14ac:dyDescent="0.25">
      <c r="A35" s="82">
        <v>13</v>
      </c>
      <c r="B35" s="91">
        <v>833</v>
      </c>
      <c r="C35" s="91" t="s">
        <v>128</v>
      </c>
      <c r="D35" s="91" t="s">
        <v>129</v>
      </c>
      <c r="E35" s="91">
        <v>2001</v>
      </c>
      <c r="F35" s="91" t="s">
        <v>28</v>
      </c>
      <c r="G35" s="91" t="s">
        <v>102</v>
      </c>
      <c r="H35" s="86" t="s">
        <v>103</v>
      </c>
      <c r="I35" s="87">
        <v>13</v>
      </c>
      <c r="J35" s="87">
        <v>12</v>
      </c>
      <c r="K35" s="88">
        <v>25</v>
      </c>
      <c r="L35" s="89"/>
      <c r="M35" s="90"/>
    </row>
    <row r="36" spans="1:13" s="67" customFormat="1" ht="38.25" customHeight="1" x14ac:dyDescent="0.25">
      <c r="A36" s="82">
        <v>14</v>
      </c>
      <c r="B36" s="91">
        <v>183</v>
      </c>
      <c r="C36" s="91" t="s">
        <v>130</v>
      </c>
      <c r="D36" s="91" t="s">
        <v>131</v>
      </c>
      <c r="E36" s="91">
        <v>1998</v>
      </c>
      <c r="F36" s="91" t="s">
        <v>28</v>
      </c>
      <c r="G36" s="91" t="s">
        <v>34</v>
      </c>
      <c r="H36" s="86" t="s">
        <v>104</v>
      </c>
      <c r="I36" s="92" t="s">
        <v>153</v>
      </c>
      <c r="J36" s="87">
        <v>13</v>
      </c>
      <c r="K36" s="88">
        <v>13</v>
      </c>
      <c r="L36" s="89"/>
      <c r="M36" s="90"/>
    </row>
    <row r="37" spans="1:13" s="67" customFormat="1" ht="38.25" customHeight="1" x14ac:dyDescent="0.25">
      <c r="A37" s="82">
        <v>15</v>
      </c>
      <c r="B37" s="91">
        <v>298</v>
      </c>
      <c r="C37" s="91" t="s">
        <v>132</v>
      </c>
      <c r="D37" s="91" t="s">
        <v>71</v>
      </c>
      <c r="E37" s="91">
        <v>2002</v>
      </c>
      <c r="F37" s="91" t="s">
        <v>28</v>
      </c>
      <c r="G37" s="91" t="s">
        <v>73</v>
      </c>
      <c r="H37" s="86" t="s">
        <v>133</v>
      </c>
      <c r="I37" s="87">
        <v>15</v>
      </c>
      <c r="J37" s="87">
        <v>17</v>
      </c>
      <c r="K37" s="88">
        <v>32</v>
      </c>
      <c r="L37" s="89"/>
      <c r="M37" s="90"/>
    </row>
    <row r="38" spans="1:13" s="67" customFormat="1" ht="38.25" customHeight="1" x14ac:dyDescent="0.25">
      <c r="A38" s="82">
        <v>16</v>
      </c>
      <c r="B38" s="91">
        <v>69</v>
      </c>
      <c r="C38" s="91" t="s">
        <v>134</v>
      </c>
      <c r="D38" s="91" t="s">
        <v>135</v>
      </c>
      <c r="E38" s="91">
        <v>2001</v>
      </c>
      <c r="F38" s="91" t="s">
        <v>28</v>
      </c>
      <c r="G38" s="91" t="s">
        <v>50</v>
      </c>
      <c r="H38" s="86" t="s">
        <v>79</v>
      </c>
      <c r="I38" s="87">
        <v>14</v>
      </c>
      <c r="J38" s="87">
        <v>18</v>
      </c>
      <c r="K38" s="88">
        <v>32</v>
      </c>
      <c r="L38" s="89"/>
      <c r="M38" s="90"/>
    </row>
    <row r="39" spans="1:13" s="67" customFormat="1" ht="38.25" customHeight="1" x14ac:dyDescent="0.25">
      <c r="A39" s="82">
        <v>17</v>
      </c>
      <c r="B39" s="91">
        <v>787</v>
      </c>
      <c r="C39" s="91" t="s">
        <v>136</v>
      </c>
      <c r="D39" s="91" t="s">
        <v>137</v>
      </c>
      <c r="E39" s="91">
        <v>2001</v>
      </c>
      <c r="F39" s="91" t="s">
        <v>28</v>
      </c>
      <c r="G39" s="91" t="s">
        <v>102</v>
      </c>
      <c r="H39" s="86" t="s">
        <v>103</v>
      </c>
      <c r="I39" s="87">
        <v>18</v>
      </c>
      <c r="J39" s="87">
        <v>15</v>
      </c>
      <c r="K39" s="88">
        <v>33</v>
      </c>
      <c r="L39" s="89"/>
      <c r="M39" s="90"/>
    </row>
    <row r="40" spans="1:13" s="67" customFormat="1" ht="38.25" customHeight="1" x14ac:dyDescent="0.25">
      <c r="A40" s="82">
        <v>18</v>
      </c>
      <c r="B40" s="91">
        <v>589</v>
      </c>
      <c r="C40" s="91" t="s">
        <v>138</v>
      </c>
      <c r="D40" s="91" t="s">
        <v>72</v>
      </c>
      <c r="E40" s="91">
        <v>2001</v>
      </c>
      <c r="F40" s="91" t="s">
        <v>21</v>
      </c>
      <c r="G40" s="91" t="s">
        <v>48</v>
      </c>
      <c r="H40" s="86" t="s">
        <v>61</v>
      </c>
      <c r="I40" s="87">
        <v>19</v>
      </c>
      <c r="J40" s="87">
        <v>16</v>
      </c>
      <c r="K40" s="88">
        <v>35</v>
      </c>
      <c r="L40" s="89"/>
      <c r="M40" s="90"/>
    </row>
    <row r="41" spans="1:13" s="67" customFormat="1" ht="38.25" customHeight="1" x14ac:dyDescent="0.25">
      <c r="A41" s="82">
        <v>19</v>
      </c>
      <c r="B41" s="91">
        <v>893</v>
      </c>
      <c r="C41" s="91" t="s">
        <v>139</v>
      </c>
      <c r="D41" s="91" t="s">
        <v>140</v>
      </c>
      <c r="E41" s="91">
        <v>1997</v>
      </c>
      <c r="F41" s="91" t="s">
        <v>21</v>
      </c>
      <c r="G41" s="91" t="s">
        <v>102</v>
      </c>
      <c r="H41" s="86" t="s">
        <v>103</v>
      </c>
      <c r="I41" s="87">
        <v>16</v>
      </c>
      <c r="J41" s="87">
        <v>20</v>
      </c>
      <c r="K41" s="88">
        <v>36</v>
      </c>
      <c r="L41" s="89"/>
      <c r="M41" s="90"/>
    </row>
    <row r="42" spans="1:13" s="67" customFormat="1" ht="38.25" customHeight="1" x14ac:dyDescent="0.25">
      <c r="A42" s="82">
        <v>20</v>
      </c>
      <c r="B42" s="91">
        <v>68</v>
      </c>
      <c r="C42" s="91" t="s">
        <v>141</v>
      </c>
      <c r="D42" s="91" t="s">
        <v>142</v>
      </c>
      <c r="E42" s="91">
        <v>2002</v>
      </c>
      <c r="F42" s="91" t="s">
        <v>154</v>
      </c>
      <c r="G42" s="91" t="s">
        <v>170</v>
      </c>
      <c r="H42" s="86" t="s">
        <v>143</v>
      </c>
      <c r="I42" s="87">
        <v>21</v>
      </c>
      <c r="J42" s="87">
        <v>19</v>
      </c>
      <c r="K42" s="88">
        <v>40</v>
      </c>
      <c r="L42" s="89"/>
      <c r="M42" s="90"/>
    </row>
    <row r="43" spans="1:13" s="67" customFormat="1" ht="38.25" customHeight="1" x14ac:dyDescent="0.25">
      <c r="A43" s="82">
        <v>21</v>
      </c>
      <c r="B43" s="91">
        <v>96</v>
      </c>
      <c r="C43" s="91" t="s">
        <v>144</v>
      </c>
      <c r="D43" s="91" t="s">
        <v>145</v>
      </c>
      <c r="E43" s="91">
        <v>2002</v>
      </c>
      <c r="F43" s="91" t="s">
        <v>155</v>
      </c>
      <c r="G43" s="91" t="s">
        <v>170</v>
      </c>
      <c r="H43" s="86" t="s">
        <v>146</v>
      </c>
      <c r="I43" s="87">
        <v>24</v>
      </c>
      <c r="J43" s="87">
        <v>21</v>
      </c>
      <c r="K43" s="88">
        <v>45</v>
      </c>
      <c r="L43" s="89"/>
      <c r="M43" s="90"/>
    </row>
    <row r="44" spans="1:13" s="67" customFormat="1" ht="38.25" customHeight="1" x14ac:dyDescent="0.25">
      <c r="A44" s="82">
        <v>22</v>
      </c>
      <c r="B44" s="91">
        <v>117</v>
      </c>
      <c r="C44" s="91" t="s">
        <v>147</v>
      </c>
      <c r="D44" s="91" t="s">
        <v>148</v>
      </c>
      <c r="E44" s="91">
        <v>2001</v>
      </c>
      <c r="F44" s="91" t="s">
        <v>21</v>
      </c>
      <c r="G44" s="91" t="s">
        <v>149</v>
      </c>
      <c r="H44" s="86" t="s">
        <v>150</v>
      </c>
      <c r="I44" s="87">
        <v>23</v>
      </c>
      <c r="J44" s="87">
        <v>22</v>
      </c>
      <c r="K44" s="88">
        <v>45</v>
      </c>
      <c r="L44" s="89"/>
      <c r="M44" s="90"/>
    </row>
    <row r="45" spans="1:13" s="67" customFormat="1" ht="38.25" customHeight="1" thickBot="1" x14ac:dyDescent="0.3">
      <c r="A45" s="84">
        <v>23</v>
      </c>
      <c r="B45" s="93">
        <v>69</v>
      </c>
      <c r="C45" s="93" t="s">
        <v>151</v>
      </c>
      <c r="D45" s="93" t="s">
        <v>152</v>
      </c>
      <c r="E45" s="93">
        <v>2002</v>
      </c>
      <c r="F45" s="93" t="s">
        <v>155</v>
      </c>
      <c r="G45" s="93" t="s">
        <v>170</v>
      </c>
      <c r="H45" s="94" t="s">
        <v>146</v>
      </c>
      <c r="I45" s="95">
        <v>22</v>
      </c>
      <c r="J45" s="95">
        <v>23</v>
      </c>
      <c r="K45" s="98">
        <v>45</v>
      </c>
      <c r="L45" s="96"/>
      <c r="M45" s="97"/>
    </row>
    <row r="46" spans="1:13" ht="7.5" customHeight="1" thickTop="1" thickBot="1" x14ac:dyDescent="0.35">
      <c r="A46" s="30"/>
      <c r="B46" s="31"/>
      <c r="C46" s="31"/>
      <c r="D46" s="32"/>
      <c r="E46" s="33"/>
      <c r="F46" s="34"/>
      <c r="G46" s="33"/>
      <c r="H46" s="33"/>
      <c r="I46" s="35"/>
      <c r="J46" s="35"/>
      <c r="K46" s="36"/>
      <c r="L46" s="35"/>
      <c r="M46" s="35"/>
    </row>
    <row r="47" spans="1:13" ht="15" thickTop="1" x14ac:dyDescent="0.25">
      <c r="A47" s="117" t="s">
        <v>5</v>
      </c>
      <c r="B47" s="104"/>
      <c r="C47" s="104"/>
      <c r="D47" s="104"/>
      <c r="E47" s="59"/>
      <c r="F47" s="59"/>
      <c r="G47" s="59"/>
      <c r="H47" s="59"/>
      <c r="I47" s="104" t="s">
        <v>6</v>
      </c>
      <c r="J47" s="104"/>
      <c r="K47" s="104"/>
      <c r="L47" s="104"/>
      <c r="M47" s="105"/>
    </row>
    <row r="48" spans="1:13" x14ac:dyDescent="0.25">
      <c r="A48" s="114" t="s">
        <v>110</v>
      </c>
      <c r="B48" s="115"/>
      <c r="C48" s="115"/>
      <c r="D48" s="116"/>
      <c r="E48" s="53"/>
      <c r="F48" s="53"/>
      <c r="G48" s="37"/>
      <c r="H48" s="66"/>
      <c r="I48" s="71" t="s">
        <v>29</v>
      </c>
      <c r="J48" s="38">
        <v>7</v>
      </c>
      <c r="L48" s="71" t="s">
        <v>27</v>
      </c>
      <c r="M48" s="1">
        <f>COUNTIF(F23:F45,"ЗМС")</f>
        <v>0</v>
      </c>
    </row>
    <row r="49" spans="1:13" x14ac:dyDescent="0.25">
      <c r="A49" s="114" t="s">
        <v>56</v>
      </c>
      <c r="B49" s="115"/>
      <c r="C49" s="115"/>
      <c r="D49" s="116"/>
      <c r="E49" s="80"/>
      <c r="F49" s="80"/>
      <c r="G49" s="40"/>
      <c r="H49" s="70"/>
      <c r="I49" s="71" t="s">
        <v>22</v>
      </c>
      <c r="J49" s="61">
        <f>J51+J52+J53+J54</f>
        <v>23</v>
      </c>
      <c r="L49" s="71" t="s">
        <v>20</v>
      </c>
      <c r="M49" s="1">
        <f>COUNTIF(F23:F45,"МСМК")</f>
        <v>0</v>
      </c>
    </row>
    <row r="50" spans="1:13" x14ac:dyDescent="0.25">
      <c r="A50" s="114" t="s">
        <v>109</v>
      </c>
      <c r="B50" s="115"/>
      <c r="C50" s="115"/>
      <c r="D50" s="116"/>
      <c r="E50" s="80"/>
      <c r="F50" s="80"/>
      <c r="G50" s="40"/>
      <c r="H50" s="70"/>
      <c r="I50" s="71" t="s">
        <v>23</v>
      </c>
      <c r="J50" s="38">
        <f>SUM(J51,J52,J53)</f>
        <v>23</v>
      </c>
      <c r="L50" s="71" t="s">
        <v>21</v>
      </c>
      <c r="M50" s="1">
        <f>COUNTIF(F23:F45,"МС")</f>
        <v>10</v>
      </c>
    </row>
    <row r="51" spans="1:13" x14ac:dyDescent="0.25">
      <c r="A51" s="114" t="s">
        <v>57</v>
      </c>
      <c r="B51" s="115"/>
      <c r="C51" s="115"/>
      <c r="D51" s="116"/>
      <c r="E51" s="80"/>
      <c r="F51" s="80"/>
      <c r="G51" s="40"/>
      <c r="H51" s="70"/>
      <c r="I51" s="71" t="s">
        <v>24</v>
      </c>
      <c r="J51" s="61">
        <f>COUNT(A23:A45)</f>
        <v>23</v>
      </c>
      <c r="L51" s="71" t="s">
        <v>28</v>
      </c>
      <c r="M51" s="1">
        <f>COUNTIF(F23:F45,"КМС")</f>
        <v>10</v>
      </c>
    </row>
    <row r="52" spans="1:13" x14ac:dyDescent="0.25">
      <c r="A52" s="72"/>
      <c r="B52" s="20"/>
      <c r="C52" s="73"/>
      <c r="D52" s="38"/>
      <c r="E52" s="80"/>
      <c r="F52" s="80"/>
      <c r="G52" s="40"/>
      <c r="H52" s="70"/>
      <c r="I52" s="71" t="s">
        <v>25</v>
      </c>
      <c r="J52" s="61">
        <f>COUNTIF(A23:A45,"НФ")</f>
        <v>0</v>
      </c>
      <c r="L52" s="71" t="s">
        <v>30</v>
      </c>
      <c r="M52" s="1">
        <f>COUNTIF(F23:F45,"1 СР")</f>
        <v>0</v>
      </c>
    </row>
    <row r="53" spans="1:13" x14ac:dyDescent="0.25">
      <c r="A53" s="60"/>
      <c r="B53" s="21"/>
      <c r="C53" s="21"/>
      <c r="D53" s="38"/>
      <c r="E53" s="80"/>
      <c r="F53" s="80"/>
      <c r="G53" s="40"/>
      <c r="H53" s="70"/>
      <c r="I53" s="71" t="s">
        <v>32</v>
      </c>
      <c r="J53" s="61">
        <f>COUNTIF(A23:A45,"ДСКВ")</f>
        <v>0</v>
      </c>
      <c r="L53" s="71" t="s">
        <v>155</v>
      </c>
      <c r="M53" s="1">
        <f>COUNTIF(F23:F45,"2 СР")</f>
        <v>2</v>
      </c>
    </row>
    <row r="54" spans="1:13" x14ac:dyDescent="0.25">
      <c r="A54" s="75"/>
      <c r="B54" s="20"/>
      <c r="C54" s="20"/>
      <c r="D54" s="38"/>
      <c r="E54" s="80"/>
      <c r="F54" s="80"/>
      <c r="G54" s="40"/>
      <c r="H54" s="70"/>
      <c r="I54" s="71" t="s">
        <v>26</v>
      </c>
      <c r="J54" s="61">
        <f>COUNTIF(A23:A45,"НС")</f>
        <v>0</v>
      </c>
      <c r="L54" s="71" t="s">
        <v>154</v>
      </c>
      <c r="M54" s="1">
        <f>COUNTIF(F23:F45,"3 СР")</f>
        <v>1</v>
      </c>
    </row>
    <row r="55" spans="1:13" ht="5.25" customHeight="1" x14ac:dyDescent="0.25">
      <c r="A55" s="42"/>
      <c r="B55" s="43"/>
      <c r="C55" s="43"/>
      <c r="D55" s="43"/>
      <c r="E55" s="43"/>
      <c r="F55" s="43"/>
      <c r="G55" s="21"/>
      <c r="H55" s="21"/>
      <c r="I55" s="44"/>
      <c r="J55" s="21"/>
      <c r="K55" s="45"/>
      <c r="L55" s="46"/>
      <c r="M55" s="41"/>
    </row>
    <row r="56" spans="1:13" ht="15.6" x14ac:dyDescent="0.25">
      <c r="A56" s="118" t="s">
        <v>3</v>
      </c>
      <c r="B56" s="106"/>
      <c r="C56" s="106"/>
      <c r="D56" s="106"/>
      <c r="E56" s="106" t="s">
        <v>11</v>
      </c>
      <c r="F56" s="106"/>
      <c r="G56" s="106"/>
      <c r="H56" s="78"/>
      <c r="I56" s="106" t="s">
        <v>4</v>
      </c>
      <c r="J56" s="106"/>
      <c r="K56" s="106" t="s">
        <v>58</v>
      </c>
      <c r="L56" s="106"/>
      <c r="M56" s="107"/>
    </row>
    <row r="57" spans="1:13" x14ac:dyDescent="0.25">
      <c r="A57" s="108"/>
      <c r="B57" s="109"/>
      <c r="C57" s="109"/>
      <c r="D57" s="109"/>
      <c r="E57" s="109"/>
      <c r="F57" s="109"/>
      <c r="G57" s="109"/>
      <c r="H57" s="109"/>
      <c r="I57" s="109"/>
      <c r="J57" s="109"/>
      <c r="K57" s="110"/>
      <c r="L57" s="110"/>
      <c r="M57" s="111"/>
    </row>
    <row r="58" spans="1:13" x14ac:dyDescent="0.25">
      <c r="A58" s="79"/>
      <c r="D58" s="80"/>
      <c r="E58" s="80"/>
      <c r="F58" s="80"/>
      <c r="G58" s="80"/>
      <c r="H58" s="80"/>
      <c r="I58" s="80"/>
      <c r="J58" s="80"/>
      <c r="K58" s="47"/>
      <c r="L58" s="80"/>
      <c r="M58" s="81"/>
    </row>
    <row r="59" spans="1:13" x14ac:dyDescent="0.25">
      <c r="A59" s="79"/>
      <c r="D59" s="80"/>
      <c r="E59" s="80"/>
      <c r="F59" s="80"/>
      <c r="G59" s="80"/>
      <c r="H59" s="80"/>
      <c r="I59" s="80"/>
      <c r="J59" s="80"/>
      <c r="K59" s="47"/>
      <c r="L59" s="80"/>
      <c r="M59" s="81"/>
    </row>
    <row r="60" spans="1:13" x14ac:dyDescent="0.25">
      <c r="A60" s="79"/>
      <c r="D60" s="80"/>
      <c r="E60" s="80"/>
      <c r="F60" s="80"/>
      <c r="G60" s="80"/>
      <c r="H60" s="80"/>
      <c r="I60" s="80"/>
      <c r="J60" s="80"/>
      <c r="K60" s="47"/>
      <c r="L60" s="80"/>
      <c r="M60" s="81"/>
    </row>
    <row r="61" spans="1:13" x14ac:dyDescent="0.25">
      <c r="A61" s="79"/>
      <c r="D61" s="80"/>
      <c r="E61" s="80"/>
      <c r="F61" s="80"/>
      <c r="G61" s="80"/>
      <c r="H61" s="80"/>
      <c r="I61" s="80"/>
      <c r="J61" s="80"/>
      <c r="K61" s="47"/>
      <c r="L61" s="80"/>
      <c r="M61" s="81"/>
    </row>
    <row r="62" spans="1:13" x14ac:dyDescent="0.25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11"/>
    </row>
    <row r="63" spans="1:13" x14ac:dyDescent="0.25">
      <c r="A63" s="108"/>
      <c r="B63" s="109"/>
      <c r="C63" s="109"/>
      <c r="D63" s="109"/>
      <c r="E63" s="109"/>
      <c r="F63" s="109"/>
      <c r="G63" s="109"/>
      <c r="H63" s="109"/>
      <c r="I63" s="109"/>
      <c r="J63" s="109"/>
      <c r="K63" s="112"/>
      <c r="L63" s="112"/>
      <c r="M63" s="113"/>
    </row>
    <row r="64" spans="1:13" ht="16.2" thickBot="1" x14ac:dyDescent="0.3">
      <c r="A64" s="159"/>
      <c r="B64" s="102"/>
      <c r="C64" s="102"/>
      <c r="D64" s="102"/>
      <c r="E64" s="102" t="str">
        <f>H17</f>
        <v>БОЧАНОВ В.А. (ВК., Г. ОМСК)</v>
      </c>
      <c r="F64" s="102"/>
      <c r="G64" s="102"/>
      <c r="H64" s="77"/>
      <c r="I64" s="102" t="str">
        <f>H18</f>
        <v>ГРИГОРЬЕВА Л.Ю. (ВК., Г. ПЕНЗА)</v>
      </c>
      <c r="J64" s="102"/>
      <c r="K64" s="102" t="str">
        <f>H19</f>
        <v>КОЧЕТКОВ Д.А. (ВК., Г. САРАНСК)</v>
      </c>
      <c r="L64" s="102"/>
      <c r="M64" s="103"/>
    </row>
    <row r="65" ht="14.4" thickTop="1" x14ac:dyDescent="0.25"/>
  </sheetData>
  <mergeCells count="53">
    <mergeCell ref="A6:M6"/>
    <mergeCell ref="A1:M1"/>
    <mergeCell ref="A2:M2"/>
    <mergeCell ref="A3:M3"/>
    <mergeCell ref="A4:M4"/>
    <mergeCell ref="A5:M5"/>
    <mergeCell ref="A17:D17"/>
    <mergeCell ref="I17:M17"/>
    <mergeCell ref="A7:M7"/>
    <mergeCell ref="A8:M8"/>
    <mergeCell ref="A9:M9"/>
    <mergeCell ref="A10:M10"/>
    <mergeCell ref="A11:M11"/>
    <mergeCell ref="A13:E13"/>
    <mergeCell ref="A14:E14"/>
    <mergeCell ref="A15:H15"/>
    <mergeCell ref="I15:M15"/>
    <mergeCell ref="A16:D16"/>
    <mergeCell ref="I16:M16"/>
    <mergeCell ref="A18:D18"/>
    <mergeCell ref="A19:D19"/>
    <mergeCell ref="A21:A22"/>
    <mergeCell ref="B21:B22"/>
    <mergeCell ref="C21:C22"/>
    <mergeCell ref="D21:D22"/>
    <mergeCell ref="K56:M56"/>
    <mergeCell ref="L21:L22"/>
    <mergeCell ref="M21:M22"/>
    <mergeCell ref="A47:D47"/>
    <mergeCell ref="I47:M47"/>
    <mergeCell ref="A48:D48"/>
    <mergeCell ref="A49:D49"/>
    <mergeCell ref="E21:E22"/>
    <mergeCell ref="F21:F22"/>
    <mergeCell ref="G21:G22"/>
    <mergeCell ref="H21:H22"/>
    <mergeCell ref="I21:J21"/>
    <mergeCell ref="K21:K22"/>
    <mergeCell ref="A50:D50"/>
    <mergeCell ref="A51:D51"/>
    <mergeCell ref="A56:D56"/>
    <mergeCell ref="E56:G56"/>
    <mergeCell ref="I56:J56"/>
    <mergeCell ref="A64:D64"/>
    <mergeCell ref="E64:G64"/>
    <mergeCell ref="I64:J64"/>
    <mergeCell ref="K64:M64"/>
    <mergeCell ref="A57:E57"/>
    <mergeCell ref="F57:M57"/>
    <mergeCell ref="A62:E62"/>
    <mergeCell ref="F62:M62"/>
    <mergeCell ref="A63:E63"/>
    <mergeCell ref="F63:M63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49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K55"/>
  <sheetViews>
    <sheetView view="pageBreakPreview" topLeftCell="C11" zoomScaleNormal="100" zoomScaleSheetLayoutView="100" workbookViewId="0">
      <selection activeCell="G31" sqref="G31"/>
    </sheetView>
  </sheetViews>
  <sheetFormatPr defaultColWidth="9.109375" defaultRowHeight="13.8" x14ac:dyDescent="0.25"/>
  <cols>
    <col min="1" max="1" width="7" style="3" customWidth="1"/>
    <col min="2" max="2" width="7" style="80" customWidth="1"/>
    <col min="3" max="3" width="17.44140625" style="80" customWidth="1"/>
    <col min="4" max="4" width="22.5546875" style="3" customWidth="1"/>
    <col min="5" max="5" width="12.5546875" style="3" customWidth="1"/>
    <col min="6" max="6" width="8.6640625" style="3" customWidth="1"/>
    <col min="7" max="7" width="27.109375" style="3" customWidth="1"/>
    <col min="8" max="8" width="29.109375" style="3" customWidth="1"/>
    <col min="9" max="9" width="18.44140625" style="3" customWidth="1"/>
    <col min="10" max="10" width="18.109375" style="3" customWidth="1"/>
    <col min="11" max="11" width="27" style="3" customWidth="1"/>
    <col min="12" max="16384" width="9.109375" style="3"/>
  </cols>
  <sheetData>
    <row r="1" spans="1:11" s="4" customFormat="1" ht="23.25" customHeight="1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s="4" customFormat="1" ht="18.75" customHeight="1" x14ac:dyDescent="0.25">
      <c r="A2" s="119" t="s">
        <v>60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s="4" customFormat="1" ht="21" x14ac:dyDescent="0.25">
      <c r="A3" s="119" t="s">
        <v>10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1" s="4" customFormat="1" ht="21" x14ac:dyDescent="0.25">
      <c r="A4" s="119" t="s">
        <v>59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1" s="4" customFormat="1" ht="24" customHeight="1" x14ac:dyDescent="0.25">
      <c r="A5" s="119" t="s">
        <v>79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1" s="4" customFormat="1" ht="38.25" customHeight="1" x14ac:dyDescent="0.25">
      <c r="A6" s="120" t="s">
        <v>78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1" s="4" customFormat="1" ht="21" x14ac:dyDescent="0.25">
      <c r="A7" s="121" t="s">
        <v>16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1" s="4" customFormat="1" ht="27" customHeight="1" thickBot="1" x14ac:dyDescent="0.3">
      <c r="A8" s="121" t="s">
        <v>80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</row>
    <row r="9" spans="1:11" s="4" customFormat="1" ht="24" customHeight="1" thickTop="1" x14ac:dyDescent="0.25">
      <c r="A9" s="126" t="s">
        <v>36</v>
      </c>
      <c r="B9" s="127"/>
      <c r="C9" s="127"/>
      <c r="D9" s="127"/>
      <c r="E9" s="127"/>
      <c r="F9" s="127"/>
      <c r="G9" s="127"/>
      <c r="H9" s="127"/>
      <c r="I9" s="127"/>
      <c r="J9" s="127"/>
      <c r="K9" s="128"/>
    </row>
    <row r="10" spans="1:11" ht="23.25" customHeight="1" x14ac:dyDescent="0.25">
      <c r="A10" s="129" t="s">
        <v>156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1"/>
    </row>
    <row r="11" spans="1:11" ht="18" customHeight="1" x14ac:dyDescent="0.25">
      <c r="A11" s="129" t="s">
        <v>39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1"/>
    </row>
    <row r="12" spans="1:11" ht="5.25" customHeight="1" x14ac:dyDescent="0.25">
      <c r="A12" s="5"/>
      <c r="B12" s="68"/>
      <c r="C12" s="68"/>
      <c r="D12" s="68"/>
      <c r="E12" s="68"/>
      <c r="F12" s="68"/>
      <c r="G12" s="68"/>
      <c r="H12" s="68"/>
      <c r="I12" s="68"/>
      <c r="J12" s="68"/>
      <c r="K12" s="6"/>
    </row>
    <row r="13" spans="1:11" ht="15.6" x14ac:dyDescent="0.25">
      <c r="A13" s="150" t="s">
        <v>40</v>
      </c>
      <c r="B13" s="151"/>
      <c r="C13" s="151"/>
      <c r="D13" s="151"/>
      <c r="E13" s="151"/>
      <c r="F13" s="62"/>
      <c r="G13" s="66"/>
      <c r="H13" s="64" t="s">
        <v>157</v>
      </c>
      <c r="I13" s="66"/>
      <c r="J13" s="9"/>
      <c r="K13" s="10" t="s">
        <v>159</v>
      </c>
    </row>
    <row r="14" spans="1:11" ht="15.6" x14ac:dyDescent="0.25">
      <c r="A14" s="142" t="s">
        <v>173</v>
      </c>
      <c r="B14" s="143"/>
      <c r="C14" s="143"/>
      <c r="D14" s="143"/>
      <c r="E14" s="143"/>
      <c r="F14" s="63"/>
      <c r="H14" s="65" t="s">
        <v>158</v>
      </c>
      <c r="I14" s="70"/>
      <c r="J14" s="70"/>
      <c r="K14" s="13" t="s">
        <v>83</v>
      </c>
    </row>
    <row r="15" spans="1:11" ht="14.4" x14ac:dyDescent="0.25">
      <c r="A15" s="157" t="s">
        <v>9</v>
      </c>
      <c r="B15" s="148"/>
      <c r="C15" s="148"/>
      <c r="D15" s="148"/>
      <c r="E15" s="148"/>
      <c r="F15" s="148"/>
      <c r="G15" s="148"/>
      <c r="H15" s="158"/>
      <c r="I15" s="147" t="s">
        <v>1</v>
      </c>
      <c r="J15" s="148"/>
      <c r="K15" s="149"/>
    </row>
    <row r="16" spans="1:11" ht="14.4" x14ac:dyDescent="0.25">
      <c r="A16" s="152" t="s">
        <v>17</v>
      </c>
      <c r="B16" s="153"/>
      <c r="C16" s="153"/>
      <c r="D16" s="153"/>
      <c r="E16" s="16"/>
      <c r="F16" s="15"/>
      <c r="G16" s="17"/>
      <c r="H16" s="17"/>
      <c r="I16" s="144" t="s">
        <v>84</v>
      </c>
      <c r="J16" s="145"/>
      <c r="K16" s="146"/>
    </row>
    <row r="17" spans="1:11" ht="14.4" x14ac:dyDescent="0.25">
      <c r="A17" s="152" t="s">
        <v>18</v>
      </c>
      <c r="B17" s="153"/>
      <c r="C17" s="153"/>
      <c r="D17" s="153"/>
      <c r="E17" s="16"/>
      <c r="F17" s="15"/>
      <c r="G17" s="21"/>
      <c r="H17" s="17" t="s">
        <v>42</v>
      </c>
      <c r="I17" s="144" t="s">
        <v>45</v>
      </c>
      <c r="J17" s="145"/>
      <c r="K17" s="146"/>
    </row>
    <row r="18" spans="1:11" ht="14.4" x14ac:dyDescent="0.25">
      <c r="A18" s="152" t="s">
        <v>19</v>
      </c>
      <c r="B18" s="153"/>
      <c r="C18" s="153"/>
      <c r="D18" s="153"/>
      <c r="E18" s="16"/>
      <c r="F18" s="15"/>
      <c r="G18" s="21"/>
      <c r="H18" s="17" t="s">
        <v>43</v>
      </c>
      <c r="I18" s="18" t="s">
        <v>35</v>
      </c>
      <c r="J18" s="55">
        <v>0.28999999999999998</v>
      </c>
      <c r="K18" s="57" t="s">
        <v>46</v>
      </c>
    </row>
    <row r="19" spans="1:11" ht="16.2" thickBot="1" x14ac:dyDescent="0.3">
      <c r="A19" s="154" t="s">
        <v>15</v>
      </c>
      <c r="B19" s="155"/>
      <c r="C19" s="155"/>
      <c r="D19" s="155"/>
      <c r="E19" s="21"/>
      <c r="F19" s="21"/>
      <c r="H19" s="58" t="s">
        <v>44</v>
      </c>
      <c r="I19" s="70"/>
      <c r="J19" s="22"/>
      <c r="K19" s="23"/>
    </row>
    <row r="20" spans="1:11" ht="7.5" customHeight="1" thickTop="1" thickBot="1" x14ac:dyDescent="0.3">
      <c r="A20" s="24"/>
      <c r="B20" s="25"/>
      <c r="C20" s="25"/>
      <c r="D20" s="26"/>
      <c r="E20" s="26"/>
      <c r="F20" s="26"/>
      <c r="G20" s="26"/>
      <c r="H20" s="26"/>
      <c r="I20" s="26"/>
      <c r="J20" s="26"/>
      <c r="K20" s="28"/>
    </row>
    <row r="21" spans="1:11" s="29" customFormat="1" ht="21" customHeight="1" thickTop="1" x14ac:dyDescent="0.25">
      <c r="A21" s="132" t="s">
        <v>7</v>
      </c>
      <c r="B21" s="140" t="s">
        <v>12</v>
      </c>
      <c r="C21" s="140" t="s">
        <v>33</v>
      </c>
      <c r="D21" s="140" t="s">
        <v>2</v>
      </c>
      <c r="E21" s="140" t="s">
        <v>31</v>
      </c>
      <c r="F21" s="140" t="s">
        <v>8</v>
      </c>
      <c r="G21" s="124" t="s">
        <v>13</v>
      </c>
      <c r="H21" s="140" t="s">
        <v>62</v>
      </c>
      <c r="I21" s="136" t="s">
        <v>164</v>
      </c>
      <c r="J21" s="138" t="s">
        <v>38</v>
      </c>
      <c r="K21" s="122" t="s">
        <v>14</v>
      </c>
    </row>
    <row r="22" spans="1:11" s="29" customFormat="1" ht="22.5" customHeight="1" x14ac:dyDescent="0.25">
      <c r="A22" s="133"/>
      <c r="B22" s="141"/>
      <c r="C22" s="141"/>
      <c r="D22" s="141"/>
      <c r="E22" s="141"/>
      <c r="F22" s="141"/>
      <c r="G22" s="125"/>
      <c r="H22" s="156"/>
      <c r="I22" s="137"/>
      <c r="J22" s="139"/>
      <c r="K22" s="123"/>
    </row>
    <row r="23" spans="1:11" s="101" customFormat="1" ht="44.25" customHeight="1" x14ac:dyDescent="0.25">
      <c r="A23" s="83">
        <v>1</v>
      </c>
      <c r="B23" s="85">
        <v>116</v>
      </c>
      <c r="C23" s="86" t="s">
        <v>85</v>
      </c>
      <c r="D23" s="86" t="s">
        <v>47</v>
      </c>
      <c r="E23" s="86">
        <v>1998</v>
      </c>
      <c r="F23" s="86" t="s">
        <v>20</v>
      </c>
      <c r="G23" s="86" t="s">
        <v>48</v>
      </c>
      <c r="H23" s="86" t="s">
        <v>61</v>
      </c>
      <c r="I23" s="92" t="s">
        <v>165</v>
      </c>
      <c r="J23" s="89"/>
      <c r="K23" s="90"/>
    </row>
    <row r="24" spans="1:11" s="101" customFormat="1" ht="44.25" customHeight="1" x14ac:dyDescent="0.25">
      <c r="A24" s="83">
        <v>2</v>
      </c>
      <c r="B24" s="85">
        <v>159</v>
      </c>
      <c r="C24" s="86" t="s">
        <v>160</v>
      </c>
      <c r="D24" s="86" t="s">
        <v>51</v>
      </c>
      <c r="E24" s="86">
        <v>2000</v>
      </c>
      <c r="F24" s="86" t="s">
        <v>21</v>
      </c>
      <c r="G24" s="86" t="s">
        <v>52</v>
      </c>
      <c r="H24" s="86" t="s">
        <v>161</v>
      </c>
      <c r="I24" s="92" t="s">
        <v>166</v>
      </c>
      <c r="J24" s="89"/>
      <c r="K24" s="90"/>
    </row>
    <row r="25" spans="1:11" s="101" customFormat="1" ht="44.25" customHeight="1" x14ac:dyDescent="0.25">
      <c r="A25" s="83">
        <v>3</v>
      </c>
      <c r="B25" s="85">
        <v>41</v>
      </c>
      <c r="C25" s="86" t="s">
        <v>162</v>
      </c>
      <c r="D25" s="86" t="s">
        <v>163</v>
      </c>
      <c r="E25" s="86">
        <v>1995</v>
      </c>
      <c r="F25" s="86" t="s">
        <v>20</v>
      </c>
      <c r="G25" s="86" t="s">
        <v>50</v>
      </c>
      <c r="H25" s="86" t="s">
        <v>79</v>
      </c>
      <c r="I25" s="87">
        <v>29.64</v>
      </c>
      <c r="J25" s="89"/>
      <c r="K25" s="90"/>
    </row>
    <row r="26" spans="1:11" s="101" customFormat="1" ht="44.25" customHeight="1" x14ac:dyDescent="0.25">
      <c r="A26" s="83">
        <v>4</v>
      </c>
      <c r="B26" s="91">
        <v>155</v>
      </c>
      <c r="C26" s="91" t="s">
        <v>87</v>
      </c>
      <c r="D26" s="91" t="s">
        <v>88</v>
      </c>
      <c r="E26" s="91">
        <v>2001</v>
      </c>
      <c r="F26" s="91" t="s">
        <v>28</v>
      </c>
      <c r="G26" s="91" t="s">
        <v>102</v>
      </c>
      <c r="H26" s="86" t="s">
        <v>103</v>
      </c>
      <c r="I26" s="87">
        <v>29.77</v>
      </c>
      <c r="J26" s="89"/>
      <c r="K26" s="90"/>
    </row>
    <row r="27" spans="1:11" s="101" customFormat="1" ht="44.25" customHeight="1" x14ac:dyDescent="0.25">
      <c r="A27" s="83">
        <v>5</v>
      </c>
      <c r="B27" s="85">
        <v>74</v>
      </c>
      <c r="C27" s="86" t="s">
        <v>86</v>
      </c>
      <c r="D27" s="86" t="s">
        <v>49</v>
      </c>
      <c r="E27" s="86">
        <v>1998</v>
      </c>
      <c r="F27" s="86" t="s">
        <v>21</v>
      </c>
      <c r="G27" s="86" t="s">
        <v>50</v>
      </c>
      <c r="H27" s="86" t="s">
        <v>79</v>
      </c>
      <c r="I27" s="87">
        <v>30.02</v>
      </c>
      <c r="J27" s="89"/>
      <c r="K27" s="90"/>
    </row>
    <row r="28" spans="1:11" s="101" customFormat="1" ht="44.25" customHeight="1" x14ac:dyDescent="0.25">
      <c r="A28" s="83">
        <v>6</v>
      </c>
      <c r="B28" s="91">
        <v>777</v>
      </c>
      <c r="C28" s="91" t="s">
        <v>90</v>
      </c>
      <c r="D28" s="91" t="s">
        <v>54</v>
      </c>
      <c r="E28" s="91">
        <v>1999</v>
      </c>
      <c r="F28" s="91" t="s">
        <v>21</v>
      </c>
      <c r="G28" s="91" t="s">
        <v>34</v>
      </c>
      <c r="H28" s="86" t="s">
        <v>104</v>
      </c>
      <c r="I28" s="87">
        <v>30.48</v>
      </c>
      <c r="J28" s="89"/>
      <c r="K28" s="90"/>
    </row>
    <row r="29" spans="1:11" s="101" customFormat="1" ht="44.25" customHeight="1" x14ac:dyDescent="0.25">
      <c r="A29" s="83">
        <v>7</v>
      </c>
      <c r="B29" s="91">
        <v>163</v>
      </c>
      <c r="C29" s="91" t="s">
        <v>91</v>
      </c>
      <c r="D29" s="91" t="s">
        <v>53</v>
      </c>
      <c r="E29" s="91">
        <v>2000</v>
      </c>
      <c r="F29" s="91" t="s">
        <v>28</v>
      </c>
      <c r="G29" s="91" t="s">
        <v>34</v>
      </c>
      <c r="H29" s="86" t="s">
        <v>104</v>
      </c>
      <c r="I29" s="87">
        <v>30.66</v>
      </c>
      <c r="J29" s="89"/>
      <c r="K29" s="90"/>
    </row>
    <row r="30" spans="1:11" s="101" customFormat="1" ht="44.25" customHeight="1" x14ac:dyDescent="0.25">
      <c r="A30" s="83">
        <v>8</v>
      </c>
      <c r="B30" s="91">
        <v>123</v>
      </c>
      <c r="C30" s="91" t="s">
        <v>96</v>
      </c>
      <c r="D30" s="91" t="s">
        <v>97</v>
      </c>
      <c r="E30" s="91">
        <v>2002</v>
      </c>
      <c r="F30" s="91" t="s">
        <v>28</v>
      </c>
      <c r="G30" s="91" t="s">
        <v>105</v>
      </c>
      <c r="H30" s="86" t="s">
        <v>106</v>
      </c>
      <c r="I30" s="87">
        <v>31.07</v>
      </c>
      <c r="J30" s="89"/>
      <c r="K30" s="90"/>
    </row>
    <row r="31" spans="1:11" s="101" customFormat="1" ht="44.25" customHeight="1" x14ac:dyDescent="0.25">
      <c r="A31" s="82">
        <v>9</v>
      </c>
      <c r="B31" s="91">
        <v>977</v>
      </c>
      <c r="C31" s="91" t="s">
        <v>89</v>
      </c>
      <c r="D31" s="91" t="s">
        <v>55</v>
      </c>
      <c r="E31" s="91">
        <v>1996</v>
      </c>
      <c r="F31" s="91" t="s">
        <v>21</v>
      </c>
      <c r="G31" s="91" t="s">
        <v>34</v>
      </c>
      <c r="H31" s="86" t="s">
        <v>104</v>
      </c>
      <c r="I31" s="87">
        <v>31.31</v>
      </c>
      <c r="J31" s="89"/>
      <c r="K31" s="90"/>
    </row>
    <row r="32" spans="1:11" s="101" customFormat="1" ht="44.25" customHeight="1" x14ac:dyDescent="0.25">
      <c r="A32" s="82">
        <v>10</v>
      </c>
      <c r="B32" s="91">
        <v>861</v>
      </c>
      <c r="C32" s="91" t="s">
        <v>92</v>
      </c>
      <c r="D32" s="91" t="s">
        <v>93</v>
      </c>
      <c r="E32" s="91">
        <v>1996</v>
      </c>
      <c r="F32" s="91" t="s">
        <v>28</v>
      </c>
      <c r="G32" s="91" t="s">
        <v>34</v>
      </c>
      <c r="H32" s="86" t="s">
        <v>104</v>
      </c>
      <c r="I32" s="87">
        <v>34.58</v>
      </c>
      <c r="J32" s="89"/>
      <c r="K32" s="90"/>
    </row>
    <row r="33" spans="1:11" s="101" customFormat="1" ht="44.25" customHeight="1" x14ac:dyDescent="0.25">
      <c r="A33" s="82">
        <v>11</v>
      </c>
      <c r="B33" s="91">
        <v>935</v>
      </c>
      <c r="C33" s="91" t="s">
        <v>94</v>
      </c>
      <c r="D33" s="91" t="s">
        <v>95</v>
      </c>
      <c r="E33" s="91">
        <v>2000</v>
      </c>
      <c r="F33" s="91" t="s">
        <v>28</v>
      </c>
      <c r="G33" s="91" t="s">
        <v>105</v>
      </c>
      <c r="H33" s="86" t="s">
        <v>106</v>
      </c>
      <c r="I33" s="87">
        <v>34.68</v>
      </c>
      <c r="J33" s="89"/>
      <c r="K33" s="90"/>
    </row>
    <row r="34" spans="1:11" s="101" customFormat="1" ht="44.25" customHeight="1" x14ac:dyDescent="0.25">
      <c r="A34" s="82">
        <v>12</v>
      </c>
      <c r="B34" s="91">
        <v>41</v>
      </c>
      <c r="C34" s="91" t="s">
        <v>98</v>
      </c>
      <c r="D34" s="91" t="s">
        <v>99</v>
      </c>
      <c r="E34" s="91">
        <v>2001</v>
      </c>
      <c r="F34" s="91" t="s">
        <v>28</v>
      </c>
      <c r="G34" s="91" t="s">
        <v>170</v>
      </c>
      <c r="H34" s="86" t="s">
        <v>107</v>
      </c>
      <c r="I34" s="87">
        <v>3909</v>
      </c>
      <c r="J34" s="89"/>
      <c r="K34" s="90"/>
    </row>
    <row r="35" spans="1:11" s="101" customFormat="1" ht="44.25" customHeight="1" thickBot="1" x14ac:dyDescent="0.3">
      <c r="A35" s="84">
        <v>13</v>
      </c>
      <c r="B35" s="93">
        <v>94</v>
      </c>
      <c r="C35" s="93" t="s">
        <v>100</v>
      </c>
      <c r="D35" s="93" t="s">
        <v>101</v>
      </c>
      <c r="E35" s="93">
        <v>2002</v>
      </c>
      <c r="F35" s="93" t="s">
        <v>28</v>
      </c>
      <c r="G35" s="93" t="s">
        <v>171</v>
      </c>
      <c r="H35" s="94" t="s">
        <v>108</v>
      </c>
      <c r="I35" s="95">
        <v>4713</v>
      </c>
      <c r="J35" s="96"/>
      <c r="K35" s="97"/>
    </row>
    <row r="36" spans="1:11" ht="7.5" customHeight="1" thickTop="1" thickBot="1" x14ac:dyDescent="0.35">
      <c r="A36" s="30"/>
      <c r="B36" s="31"/>
      <c r="C36" s="31"/>
      <c r="D36" s="32"/>
      <c r="E36" s="33"/>
      <c r="F36" s="34"/>
      <c r="G36" s="33"/>
      <c r="H36" s="33"/>
      <c r="I36" s="35"/>
      <c r="J36" s="35"/>
      <c r="K36" s="35"/>
    </row>
    <row r="37" spans="1:11" ht="15" thickTop="1" x14ac:dyDescent="0.25">
      <c r="A37" s="117" t="s">
        <v>5</v>
      </c>
      <c r="B37" s="104"/>
      <c r="C37" s="104"/>
      <c r="D37" s="104"/>
      <c r="E37" s="59"/>
      <c r="F37" s="59"/>
      <c r="G37" s="59"/>
      <c r="H37" s="104" t="s">
        <v>6</v>
      </c>
      <c r="I37" s="104"/>
      <c r="J37" s="104"/>
      <c r="K37" s="105"/>
    </row>
    <row r="38" spans="1:11" x14ac:dyDescent="0.25">
      <c r="A38" s="114" t="s">
        <v>110</v>
      </c>
      <c r="B38" s="115"/>
      <c r="C38" s="115"/>
      <c r="D38" s="116"/>
      <c r="E38" s="53"/>
      <c r="F38" s="53"/>
      <c r="G38" s="37"/>
      <c r="H38" s="71" t="s">
        <v>29</v>
      </c>
      <c r="I38" s="38">
        <v>8</v>
      </c>
      <c r="J38" s="71" t="s">
        <v>27</v>
      </c>
      <c r="K38" s="1">
        <f>COUNTIF(F23:F35,"ЗМС")</f>
        <v>0</v>
      </c>
    </row>
    <row r="39" spans="1:11" x14ac:dyDescent="0.25">
      <c r="A39" s="114" t="s">
        <v>56</v>
      </c>
      <c r="B39" s="115"/>
      <c r="C39" s="115"/>
      <c r="D39" s="116"/>
      <c r="E39" s="80"/>
      <c r="F39" s="80"/>
      <c r="G39" s="40"/>
      <c r="H39" s="71" t="s">
        <v>22</v>
      </c>
      <c r="I39" s="61">
        <f>I41+I42+I43+I44</f>
        <v>13</v>
      </c>
      <c r="J39" s="71" t="s">
        <v>20</v>
      </c>
      <c r="K39" s="1">
        <f>COUNTIF(F23:F35,"МСМК")</f>
        <v>2</v>
      </c>
    </row>
    <row r="40" spans="1:11" x14ac:dyDescent="0.25">
      <c r="A40" s="114" t="s">
        <v>109</v>
      </c>
      <c r="B40" s="115"/>
      <c r="C40" s="115"/>
      <c r="D40" s="116"/>
      <c r="E40" s="80"/>
      <c r="F40" s="80"/>
      <c r="G40" s="40"/>
      <c r="H40" s="71" t="s">
        <v>23</v>
      </c>
      <c r="I40" s="38">
        <f>SUM(I41,I42,I43)</f>
        <v>13</v>
      </c>
      <c r="J40" s="71" t="s">
        <v>21</v>
      </c>
      <c r="K40" s="1">
        <f>COUNTIF(F23:F35,"МС")</f>
        <v>4</v>
      </c>
    </row>
    <row r="41" spans="1:11" x14ac:dyDescent="0.25">
      <c r="A41" s="114" t="s">
        <v>57</v>
      </c>
      <c r="B41" s="115"/>
      <c r="C41" s="115"/>
      <c r="D41" s="116"/>
      <c r="E41" s="80"/>
      <c r="F41" s="80"/>
      <c r="G41" s="40"/>
      <c r="H41" s="71" t="s">
        <v>24</v>
      </c>
      <c r="I41" s="61">
        <f>COUNT(A23:A35)</f>
        <v>13</v>
      </c>
      <c r="J41" s="71" t="s">
        <v>28</v>
      </c>
      <c r="K41" s="1">
        <f>COUNTIF(F23:F35,"КМС")</f>
        <v>7</v>
      </c>
    </row>
    <row r="42" spans="1:11" x14ac:dyDescent="0.25">
      <c r="A42" s="72"/>
      <c r="B42" s="20"/>
      <c r="C42" s="73"/>
      <c r="D42" s="38"/>
      <c r="E42" s="80"/>
      <c r="F42" s="80"/>
      <c r="G42" s="40"/>
      <c r="H42" s="71" t="s">
        <v>25</v>
      </c>
      <c r="I42" s="61">
        <f>COUNTIF(A23:A35,"НФ")</f>
        <v>0</v>
      </c>
      <c r="J42" s="71" t="s">
        <v>30</v>
      </c>
      <c r="K42" s="1">
        <f>COUNTIF(F23:F35,"1 СР")</f>
        <v>0</v>
      </c>
    </row>
    <row r="43" spans="1:11" x14ac:dyDescent="0.25">
      <c r="A43" s="60"/>
      <c r="B43" s="21"/>
      <c r="C43" s="21"/>
      <c r="D43" s="38"/>
      <c r="E43" s="80"/>
      <c r="F43" s="80"/>
      <c r="G43" s="40"/>
      <c r="H43" s="71" t="s">
        <v>32</v>
      </c>
      <c r="I43" s="61">
        <f>COUNTIF(A23:A35,"ДСКВ")</f>
        <v>0</v>
      </c>
      <c r="J43" s="71" t="s">
        <v>155</v>
      </c>
      <c r="K43" s="1">
        <f>COUNTIF(F13:F35,"2 СР")</f>
        <v>0</v>
      </c>
    </row>
    <row r="44" spans="1:11" x14ac:dyDescent="0.25">
      <c r="A44" s="75"/>
      <c r="B44" s="20"/>
      <c r="C44" s="20"/>
      <c r="D44" s="38"/>
      <c r="E44" s="80"/>
      <c r="F44" s="80"/>
      <c r="G44" s="40"/>
      <c r="H44" s="71" t="s">
        <v>26</v>
      </c>
      <c r="I44" s="61">
        <f>COUNTIF(A23:A35,"НС")</f>
        <v>0</v>
      </c>
      <c r="J44" s="71" t="s">
        <v>154</v>
      </c>
      <c r="K44" s="1">
        <f>COUNTIF(F13:F35,"3 СР")</f>
        <v>0</v>
      </c>
    </row>
    <row r="45" spans="1:11" ht="5.25" customHeight="1" x14ac:dyDescent="0.25">
      <c r="A45" s="42"/>
      <c r="B45" s="43"/>
      <c r="C45" s="43"/>
      <c r="D45" s="43"/>
      <c r="E45" s="43"/>
      <c r="F45" s="43"/>
      <c r="G45" s="21"/>
      <c r="H45" s="21"/>
      <c r="I45" s="44"/>
      <c r="J45" s="46"/>
      <c r="K45" s="41"/>
    </row>
    <row r="46" spans="1:11" ht="15.6" x14ac:dyDescent="0.25">
      <c r="A46" s="118" t="s">
        <v>3</v>
      </c>
      <c r="B46" s="106"/>
      <c r="C46" s="106"/>
      <c r="D46" s="106"/>
      <c r="E46" s="106" t="s">
        <v>11</v>
      </c>
      <c r="F46" s="106"/>
      <c r="G46" s="106"/>
      <c r="H46" s="106" t="s">
        <v>4</v>
      </c>
      <c r="I46" s="106"/>
      <c r="J46" s="106" t="s">
        <v>58</v>
      </c>
      <c r="K46" s="107"/>
    </row>
    <row r="47" spans="1:11" x14ac:dyDescent="0.25">
      <c r="A47" s="108"/>
      <c r="B47" s="109"/>
      <c r="C47" s="109"/>
      <c r="D47" s="109"/>
      <c r="E47" s="109"/>
      <c r="F47" s="109"/>
      <c r="G47" s="109"/>
      <c r="H47" s="109"/>
      <c r="I47" s="109"/>
      <c r="J47" s="110"/>
      <c r="K47" s="111"/>
    </row>
    <row r="48" spans="1:11" x14ac:dyDescent="0.25">
      <c r="A48" s="79"/>
      <c r="D48" s="80"/>
      <c r="E48" s="80"/>
      <c r="F48" s="80"/>
      <c r="G48" s="80"/>
      <c r="H48" s="80"/>
      <c r="I48" s="80"/>
      <c r="J48" s="80"/>
      <c r="K48" s="81"/>
    </row>
    <row r="49" spans="1:11" x14ac:dyDescent="0.25">
      <c r="A49" s="79"/>
      <c r="D49" s="80"/>
      <c r="E49" s="80"/>
      <c r="F49" s="80"/>
      <c r="G49" s="80"/>
      <c r="H49" s="80"/>
      <c r="I49" s="80"/>
      <c r="J49" s="80"/>
      <c r="K49" s="81"/>
    </row>
    <row r="50" spans="1:11" x14ac:dyDescent="0.25">
      <c r="A50" s="79"/>
      <c r="D50" s="80"/>
      <c r="E50" s="80"/>
      <c r="F50" s="80"/>
      <c r="G50" s="80"/>
      <c r="H50" s="80"/>
      <c r="I50" s="80"/>
      <c r="J50" s="80"/>
      <c r="K50" s="81"/>
    </row>
    <row r="51" spans="1:11" x14ac:dyDescent="0.25">
      <c r="A51" s="79"/>
      <c r="D51" s="80"/>
      <c r="E51" s="80"/>
      <c r="F51" s="80"/>
      <c r="G51" s="80"/>
      <c r="H51" s="80"/>
      <c r="I51" s="80"/>
      <c r="J51" s="80"/>
      <c r="K51" s="81"/>
    </row>
    <row r="52" spans="1:11" x14ac:dyDescent="0.25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11"/>
    </row>
    <row r="53" spans="1:11" x14ac:dyDescent="0.25">
      <c r="A53" s="108"/>
      <c r="B53" s="109"/>
      <c r="C53" s="109"/>
      <c r="D53" s="109"/>
      <c r="E53" s="109"/>
      <c r="F53" s="109"/>
      <c r="G53" s="109"/>
      <c r="H53" s="109"/>
      <c r="I53" s="109"/>
      <c r="J53" s="112"/>
      <c r="K53" s="113"/>
    </row>
    <row r="54" spans="1:11" ht="16.2" thickBot="1" x14ac:dyDescent="0.3">
      <c r="A54" s="159"/>
      <c r="B54" s="102"/>
      <c r="C54" s="102"/>
      <c r="D54" s="102"/>
      <c r="E54" s="102" t="str">
        <f>H17</f>
        <v>БОЧАНОВ В.А. (ВК., Г. ОМСК)</v>
      </c>
      <c r="F54" s="102"/>
      <c r="G54" s="102"/>
      <c r="H54" s="102" t="str">
        <f>H18</f>
        <v>ГРИГОРЬЕВА Л.Ю. (ВК., Г. ПЕНЗА)</v>
      </c>
      <c r="I54" s="102"/>
      <c r="J54" s="102" t="str">
        <f>H19</f>
        <v>КОЧЕТКОВ Д.А. (ВК., Г. САРАНСК)</v>
      </c>
      <c r="K54" s="102"/>
    </row>
    <row r="55" spans="1:11" ht="14.4" thickTop="1" x14ac:dyDescent="0.25"/>
  </sheetData>
  <mergeCells count="52">
    <mergeCell ref="A13:E13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4:E14"/>
    <mergeCell ref="A15:H15"/>
    <mergeCell ref="A16:D16"/>
    <mergeCell ref="I16:K16"/>
    <mergeCell ref="A17:D17"/>
    <mergeCell ref="I17:K17"/>
    <mergeCell ref="I15:K15"/>
    <mergeCell ref="A18:D18"/>
    <mergeCell ref="A19:D19"/>
    <mergeCell ref="A21:A22"/>
    <mergeCell ref="B21:B22"/>
    <mergeCell ref="C21:C22"/>
    <mergeCell ref="D21:D22"/>
    <mergeCell ref="E46:G46"/>
    <mergeCell ref="J21:J22"/>
    <mergeCell ref="K21:K22"/>
    <mergeCell ref="A37:D37"/>
    <mergeCell ref="A38:D38"/>
    <mergeCell ref="A39:D39"/>
    <mergeCell ref="E21:E22"/>
    <mergeCell ref="F21:F22"/>
    <mergeCell ref="G21:G22"/>
    <mergeCell ref="H21:H22"/>
    <mergeCell ref="I21:I22"/>
    <mergeCell ref="A54:D54"/>
    <mergeCell ref="E54:G54"/>
    <mergeCell ref="J54:K54"/>
    <mergeCell ref="H37:K37"/>
    <mergeCell ref="H54:I54"/>
    <mergeCell ref="H46:I46"/>
    <mergeCell ref="J46:K46"/>
    <mergeCell ref="A47:E47"/>
    <mergeCell ref="F47:K47"/>
    <mergeCell ref="A52:E52"/>
    <mergeCell ref="F52:K52"/>
    <mergeCell ref="A53:E53"/>
    <mergeCell ref="F53:K53"/>
    <mergeCell ref="A40:D40"/>
    <mergeCell ref="A41:D41"/>
    <mergeCell ref="A46:D46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52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  <pageSetUpPr fitToPage="1"/>
  </sheetPr>
  <dimension ref="A1:K66"/>
  <sheetViews>
    <sheetView tabSelected="1" view="pageBreakPreview" topLeftCell="A26" zoomScale="50" zoomScaleNormal="100" zoomScaleSheetLayoutView="50" workbookViewId="0">
      <selection activeCell="M42" sqref="M42"/>
    </sheetView>
  </sheetViews>
  <sheetFormatPr defaultColWidth="9.109375" defaultRowHeight="13.8" x14ac:dyDescent="0.25"/>
  <cols>
    <col min="1" max="1" width="7" style="3" customWidth="1"/>
    <col min="2" max="2" width="7" style="80" customWidth="1"/>
    <col min="3" max="3" width="17.44140625" style="80" customWidth="1"/>
    <col min="4" max="4" width="22.5546875" style="3" customWidth="1"/>
    <col min="5" max="5" width="12.5546875" style="3" customWidth="1"/>
    <col min="6" max="6" width="8.6640625" style="3" customWidth="1"/>
    <col min="7" max="7" width="23.6640625" style="3" customWidth="1"/>
    <col min="8" max="8" width="29.109375" style="3" customWidth="1"/>
    <col min="9" max="9" width="18.44140625" style="3" customWidth="1"/>
    <col min="10" max="10" width="18.109375" style="3" customWidth="1"/>
    <col min="11" max="11" width="27" style="3" customWidth="1"/>
    <col min="12" max="16384" width="9.109375" style="3"/>
  </cols>
  <sheetData>
    <row r="1" spans="1:11" s="4" customFormat="1" ht="23.25" customHeight="1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s="4" customFormat="1" ht="18.75" customHeight="1" x14ac:dyDescent="0.25">
      <c r="A2" s="119" t="s">
        <v>60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s="4" customFormat="1" ht="21" x14ac:dyDescent="0.25">
      <c r="A3" s="119" t="s">
        <v>10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1" s="4" customFormat="1" ht="21" x14ac:dyDescent="0.25">
      <c r="A4" s="119" t="s">
        <v>59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1" s="4" customFormat="1" ht="24" customHeight="1" x14ac:dyDescent="0.25">
      <c r="A5" s="119" t="s">
        <v>79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1" s="4" customFormat="1" ht="38.25" customHeight="1" x14ac:dyDescent="0.25">
      <c r="A6" s="120" t="s">
        <v>78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1" s="4" customFormat="1" ht="21" x14ac:dyDescent="0.25">
      <c r="A7" s="121" t="s">
        <v>16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1" s="4" customFormat="1" ht="27" customHeight="1" thickBot="1" x14ac:dyDescent="0.3">
      <c r="A8" s="121" t="s">
        <v>80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</row>
    <row r="9" spans="1:11" s="4" customFormat="1" ht="24" customHeight="1" thickTop="1" x14ac:dyDescent="0.25">
      <c r="A9" s="126" t="s">
        <v>36</v>
      </c>
      <c r="B9" s="127"/>
      <c r="C9" s="127"/>
      <c r="D9" s="127"/>
      <c r="E9" s="127"/>
      <c r="F9" s="127"/>
      <c r="G9" s="127"/>
      <c r="H9" s="127"/>
      <c r="I9" s="127"/>
      <c r="J9" s="127"/>
      <c r="K9" s="128"/>
    </row>
    <row r="10" spans="1:11" ht="23.25" customHeight="1" x14ac:dyDescent="0.25">
      <c r="A10" s="129" t="s">
        <v>156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1"/>
    </row>
    <row r="11" spans="1:11" ht="18" customHeight="1" x14ac:dyDescent="0.25">
      <c r="A11" s="129" t="s">
        <v>39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1"/>
    </row>
    <row r="12" spans="1:11" ht="5.25" customHeight="1" x14ac:dyDescent="0.25">
      <c r="A12" s="5"/>
      <c r="B12" s="68"/>
      <c r="C12" s="68"/>
      <c r="D12" s="68"/>
      <c r="E12" s="68"/>
      <c r="F12" s="68"/>
      <c r="G12" s="68"/>
      <c r="H12" s="68"/>
      <c r="I12" s="68"/>
      <c r="J12" s="68"/>
      <c r="K12" s="6"/>
    </row>
    <row r="13" spans="1:11" ht="15.6" x14ac:dyDescent="0.25">
      <c r="A13" s="150" t="s">
        <v>40</v>
      </c>
      <c r="B13" s="151"/>
      <c r="C13" s="151"/>
      <c r="D13" s="151"/>
      <c r="E13" s="151"/>
      <c r="F13" s="62"/>
      <c r="G13" s="66"/>
      <c r="H13" s="64" t="s">
        <v>157</v>
      </c>
      <c r="I13" s="66"/>
      <c r="J13" s="9"/>
      <c r="K13" s="10" t="s">
        <v>159</v>
      </c>
    </row>
    <row r="14" spans="1:11" ht="15.6" x14ac:dyDescent="0.25">
      <c r="A14" s="142" t="s">
        <v>173</v>
      </c>
      <c r="B14" s="143"/>
      <c r="C14" s="143"/>
      <c r="D14" s="143"/>
      <c r="E14" s="143"/>
      <c r="F14" s="63"/>
      <c r="H14" s="65" t="s">
        <v>158</v>
      </c>
      <c r="I14" s="70"/>
      <c r="J14" s="70"/>
      <c r="K14" s="13" t="s">
        <v>83</v>
      </c>
    </row>
    <row r="15" spans="1:11" ht="14.4" x14ac:dyDescent="0.25">
      <c r="A15" s="157" t="s">
        <v>9</v>
      </c>
      <c r="B15" s="148"/>
      <c r="C15" s="148"/>
      <c r="D15" s="148"/>
      <c r="E15" s="148"/>
      <c r="F15" s="148"/>
      <c r="G15" s="148"/>
      <c r="H15" s="158"/>
      <c r="I15" s="147" t="s">
        <v>1</v>
      </c>
      <c r="J15" s="148"/>
      <c r="K15" s="149"/>
    </row>
    <row r="16" spans="1:11" ht="14.4" x14ac:dyDescent="0.25">
      <c r="A16" s="152" t="s">
        <v>17</v>
      </c>
      <c r="B16" s="153"/>
      <c r="C16" s="153"/>
      <c r="D16" s="153"/>
      <c r="E16" s="16"/>
      <c r="F16" s="15"/>
      <c r="G16" s="17"/>
      <c r="H16" s="17"/>
      <c r="I16" s="144" t="s">
        <v>84</v>
      </c>
      <c r="J16" s="145"/>
      <c r="K16" s="146"/>
    </row>
    <row r="17" spans="1:11" ht="14.4" x14ac:dyDescent="0.25">
      <c r="A17" s="152" t="s">
        <v>18</v>
      </c>
      <c r="B17" s="153"/>
      <c r="C17" s="153"/>
      <c r="D17" s="153"/>
      <c r="E17" s="16"/>
      <c r="F17" s="15"/>
      <c r="G17" s="21"/>
      <c r="H17" s="17" t="s">
        <v>42</v>
      </c>
      <c r="I17" s="144" t="s">
        <v>45</v>
      </c>
      <c r="J17" s="145"/>
      <c r="K17" s="146"/>
    </row>
    <row r="18" spans="1:11" ht="14.4" x14ac:dyDescent="0.25">
      <c r="A18" s="152" t="s">
        <v>19</v>
      </c>
      <c r="B18" s="153"/>
      <c r="C18" s="153"/>
      <c r="D18" s="153"/>
      <c r="E18" s="16"/>
      <c r="F18" s="15"/>
      <c r="G18" s="21"/>
      <c r="H18" s="17" t="s">
        <v>43</v>
      </c>
      <c r="I18" s="18" t="s">
        <v>35</v>
      </c>
      <c r="J18" s="55">
        <v>0.28999999999999998</v>
      </c>
      <c r="K18" s="57" t="s">
        <v>46</v>
      </c>
    </row>
    <row r="19" spans="1:11" ht="16.2" thickBot="1" x14ac:dyDescent="0.3">
      <c r="A19" s="154" t="s">
        <v>15</v>
      </c>
      <c r="B19" s="155"/>
      <c r="C19" s="155"/>
      <c r="D19" s="155"/>
      <c r="E19" s="21"/>
      <c r="F19" s="21"/>
      <c r="H19" s="58" t="s">
        <v>44</v>
      </c>
      <c r="I19" s="70"/>
      <c r="J19" s="22"/>
      <c r="K19" s="23"/>
    </row>
    <row r="20" spans="1:11" ht="7.5" customHeight="1" thickTop="1" thickBot="1" x14ac:dyDescent="0.3">
      <c r="A20" s="24"/>
      <c r="B20" s="25"/>
      <c r="C20" s="25"/>
      <c r="D20" s="26"/>
      <c r="E20" s="26"/>
      <c r="F20" s="26"/>
      <c r="G20" s="26"/>
      <c r="H20" s="26"/>
      <c r="I20" s="26"/>
      <c r="J20" s="26"/>
      <c r="K20" s="28"/>
    </row>
    <row r="21" spans="1:11" s="29" customFormat="1" ht="21" customHeight="1" thickTop="1" x14ac:dyDescent="0.25">
      <c r="A21" s="132" t="s">
        <v>7</v>
      </c>
      <c r="B21" s="140" t="s">
        <v>12</v>
      </c>
      <c r="C21" s="140" t="s">
        <v>33</v>
      </c>
      <c r="D21" s="140" t="s">
        <v>2</v>
      </c>
      <c r="E21" s="140" t="s">
        <v>31</v>
      </c>
      <c r="F21" s="140" t="s">
        <v>8</v>
      </c>
      <c r="G21" s="124" t="s">
        <v>13</v>
      </c>
      <c r="H21" s="140" t="s">
        <v>62</v>
      </c>
      <c r="I21" s="136" t="s">
        <v>164</v>
      </c>
      <c r="J21" s="138" t="s">
        <v>38</v>
      </c>
      <c r="K21" s="122" t="s">
        <v>14</v>
      </c>
    </row>
    <row r="22" spans="1:11" s="29" customFormat="1" ht="22.5" customHeight="1" x14ac:dyDescent="0.25">
      <c r="A22" s="133"/>
      <c r="B22" s="141"/>
      <c r="C22" s="141"/>
      <c r="D22" s="141"/>
      <c r="E22" s="141"/>
      <c r="F22" s="141"/>
      <c r="G22" s="125"/>
      <c r="H22" s="156"/>
      <c r="I22" s="137"/>
      <c r="J22" s="139"/>
      <c r="K22" s="123"/>
    </row>
    <row r="23" spans="1:11" s="101" customFormat="1" ht="33.75" customHeight="1" x14ac:dyDescent="0.25">
      <c r="A23" s="83">
        <v>1</v>
      </c>
      <c r="B23" s="85">
        <v>936</v>
      </c>
      <c r="C23" s="86" t="s">
        <v>116</v>
      </c>
      <c r="D23" s="86" t="s">
        <v>63</v>
      </c>
      <c r="E23" s="86">
        <v>2000</v>
      </c>
      <c r="F23" s="86" t="s">
        <v>28</v>
      </c>
      <c r="G23" s="86" t="s">
        <v>34</v>
      </c>
      <c r="H23" s="86" t="s">
        <v>104</v>
      </c>
      <c r="I23" s="92" t="s">
        <v>168</v>
      </c>
      <c r="J23" s="89"/>
      <c r="K23" s="90"/>
    </row>
    <row r="24" spans="1:11" s="101" customFormat="1" ht="33.75" customHeight="1" x14ac:dyDescent="0.25">
      <c r="A24" s="83">
        <v>2</v>
      </c>
      <c r="B24" s="85">
        <v>119</v>
      </c>
      <c r="C24" s="86" t="s">
        <v>111</v>
      </c>
      <c r="D24" s="86" t="s">
        <v>64</v>
      </c>
      <c r="E24" s="86">
        <v>1994</v>
      </c>
      <c r="F24" s="86" t="s">
        <v>21</v>
      </c>
      <c r="G24" s="86" t="s">
        <v>50</v>
      </c>
      <c r="H24" s="86" t="s">
        <v>79</v>
      </c>
      <c r="I24" s="92" t="s">
        <v>169</v>
      </c>
      <c r="J24" s="89"/>
      <c r="K24" s="90"/>
    </row>
    <row r="25" spans="1:11" s="101" customFormat="1" ht="33.75" customHeight="1" x14ac:dyDescent="0.25">
      <c r="A25" s="83">
        <v>3</v>
      </c>
      <c r="B25" s="85">
        <v>909</v>
      </c>
      <c r="C25" s="86" t="s">
        <v>117</v>
      </c>
      <c r="D25" s="86" t="s">
        <v>118</v>
      </c>
      <c r="E25" s="86">
        <v>1996</v>
      </c>
      <c r="F25" s="86" t="s">
        <v>21</v>
      </c>
      <c r="G25" s="86" t="s">
        <v>50</v>
      </c>
      <c r="H25" s="86" t="s">
        <v>79</v>
      </c>
      <c r="I25" s="87">
        <v>25.66</v>
      </c>
      <c r="J25" s="89"/>
      <c r="K25" s="90"/>
    </row>
    <row r="26" spans="1:11" s="101" customFormat="1" ht="33.75" customHeight="1" x14ac:dyDescent="0.25">
      <c r="A26" s="83">
        <v>4</v>
      </c>
      <c r="B26" s="91">
        <v>938</v>
      </c>
      <c r="C26" s="91" t="s">
        <v>114</v>
      </c>
      <c r="D26" s="91" t="s">
        <v>66</v>
      </c>
      <c r="E26" s="91">
        <v>2000</v>
      </c>
      <c r="F26" s="91" t="s">
        <v>21</v>
      </c>
      <c r="G26" s="91" t="s">
        <v>50</v>
      </c>
      <c r="H26" s="86" t="s">
        <v>79</v>
      </c>
      <c r="I26" s="87">
        <v>25.74</v>
      </c>
      <c r="J26" s="89"/>
      <c r="K26" s="90"/>
    </row>
    <row r="27" spans="1:11" s="101" customFormat="1" ht="33.75" customHeight="1" x14ac:dyDescent="0.25">
      <c r="A27" s="83">
        <v>5</v>
      </c>
      <c r="B27" s="85">
        <v>987</v>
      </c>
      <c r="C27" s="86" t="s">
        <v>124</v>
      </c>
      <c r="D27" s="86" t="s">
        <v>125</v>
      </c>
      <c r="E27" s="86">
        <v>2000</v>
      </c>
      <c r="F27" s="86" t="s">
        <v>21</v>
      </c>
      <c r="G27" s="86" t="s">
        <v>102</v>
      </c>
      <c r="H27" s="86" t="s">
        <v>103</v>
      </c>
      <c r="I27" s="87">
        <v>26.1</v>
      </c>
      <c r="J27" s="89"/>
      <c r="K27" s="90"/>
    </row>
    <row r="28" spans="1:11" s="101" customFormat="1" ht="33.75" customHeight="1" x14ac:dyDescent="0.25">
      <c r="A28" s="83">
        <v>6</v>
      </c>
      <c r="B28" s="91">
        <v>171</v>
      </c>
      <c r="C28" s="91" t="s">
        <v>126</v>
      </c>
      <c r="D28" s="91" t="s">
        <v>69</v>
      </c>
      <c r="E28" s="91">
        <v>1995</v>
      </c>
      <c r="F28" s="91" t="s">
        <v>21</v>
      </c>
      <c r="G28" s="91" t="s">
        <v>50</v>
      </c>
      <c r="H28" s="86" t="s">
        <v>79</v>
      </c>
      <c r="I28" s="87">
        <v>26.36</v>
      </c>
      <c r="J28" s="89"/>
      <c r="K28" s="90"/>
    </row>
    <row r="29" spans="1:11" s="101" customFormat="1" ht="33.75" customHeight="1" x14ac:dyDescent="0.25">
      <c r="A29" s="83">
        <v>7</v>
      </c>
      <c r="B29" s="91">
        <v>246</v>
      </c>
      <c r="C29" s="91" t="s">
        <v>112</v>
      </c>
      <c r="D29" s="91" t="s">
        <v>113</v>
      </c>
      <c r="E29" s="91">
        <v>1998</v>
      </c>
      <c r="F29" s="91" t="s">
        <v>21</v>
      </c>
      <c r="G29" s="91" t="s">
        <v>34</v>
      </c>
      <c r="H29" s="86" t="s">
        <v>104</v>
      </c>
      <c r="I29" s="87">
        <v>26.44</v>
      </c>
      <c r="J29" s="89"/>
      <c r="K29" s="90"/>
    </row>
    <row r="30" spans="1:11" s="101" customFormat="1" ht="33.75" customHeight="1" x14ac:dyDescent="0.25">
      <c r="A30" s="83">
        <v>8</v>
      </c>
      <c r="B30" s="91">
        <v>132</v>
      </c>
      <c r="C30" s="91" t="s">
        <v>119</v>
      </c>
      <c r="D30" s="91" t="s">
        <v>68</v>
      </c>
      <c r="E30" s="91">
        <v>1999</v>
      </c>
      <c r="F30" s="91" t="s">
        <v>28</v>
      </c>
      <c r="G30" s="91" t="s">
        <v>50</v>
      </c>
      <c r="H30" s="86" t="s">
        <v>79</v>
      </c>
      <c r="I30" s="87">
        <v>26.57</v>
      </c>
      <c r="J30" s="89"/>
      <c r="K30" s="90"/>
    </row>
    <row r="31" spans="1:11" s="101" customFormat="1" ht="33.75" customHeight="1" x14ac:dyDescent="0.25">
      <c r="A31" s="82">
        <v>9</v>
      </c>
      <c r="B31" s="91">
        <v>933</v>
      </c>
      <c r="C31" s="91" t="s">
        <v>115</v>
      </c>
      <c r="D31" s="91" t="s">
        <v>65</v>
      </c>
      <c r="E31" s="91">
        <v>1999</v>
      </c>
      <c r="F31" s="91" t="s">
        <v>21</v>
      </c>
      <c r="G31" s="91" t="s">
        <v>34</v>
      </c>
      <c r="H31" s="86" t="s">
        <v>104</v>
      </c>
      <c r="I31" s="87">
        <v>26.85</v>
      </c>
      <c r="J31" s="89"/>
      <c r="K31" s="90"/>
    </row>
    <row r="32" spans="1:11" s="101" customFormat="1" ht="33.75" customHeight="1" x14ac:dyDescent="0.25">
      <c r="A32" s="82">
        <v>10</v>
      </c>
      <c r="B32" s="91">
        <v>636</v>
      </c>
      <c r="C32" s="91" t="s">
        <v>127</v>
      </c>
      <c r="D32" s="91" t="s">
        <v>70</v>
      </c>
      <c r="E32" s="91">
        <v>2002</v>
      </c>
      <c r="F32" s="91" t="s">
        <v>28</v>
      </c>
      <c r="G32" s="91" t="s">
        <v>34</v>
      </c>
      <c r="H32" s="86" t="s">
        <v>104</v>
      </c>
      <c r="I32" s="87">
        <v>26.92</v>
      </c>
      <c r="J32" s="89"/>
      <c r="K32" s="90"/>
    </row>
    <row r="33" spans="1:11" s="101" customFormat="1" ht="33.75" customHeight="1" x14ac:dyDescent="0.25">
      <c r="A33" s="82">
        <v>11</v>
      </c>
      <c r="B33" s="91">
        <v>833</v>
      </c>
      <c r="C33" s="91" t="s">
        <v>128</v>
      </c>
      <c r="D33" s="91" t="s">
        <v>129</v>
      </c>
      <c r="E33" s="91">
        <v>2001</v>
      </c>
      <c r="F33" s="91" t="s">
        <v>28</v>
      </c>
      <c r="G33" s="91" t="s">
        <v>102</v>
      </c>
      <c r="H33" s="86" t="s">
        <v>103</v>
      </c>
      <c r="I33" s="87">
        <v>26.93</v>
      </c>
      <c r="J33" s="89"/>
      <c r="K33" s="90"/>
    </row>
    <row r="34" spans="1:11" s="101" customFormat="1" ht="33.75" customHeight="1" x14ac:dyDescent="0.25">
      <c r="A34" s="82">
        <v>12</v>
      </c>
      <c r="B34" s="91">
        <v>41</v>
      </c>
      <c r="C34" s="91" t="s">
        <v>120</v>
      </c>
      <c r="D34" s="91" t="s">
        <v>67</v>
      </c>
      <c r="E34" s="91">
        <v>2000</v>
      </c>
      <c r="F34" s="91" t="s">
        <v>28</v>
      </c>
      <c r="G34" s="91" t="s">
        <v>73</v>
      </c>
      <c r="H34" s="86" t="s">
        <v>121</v>
      </c>
      <c r="I34" s="87">
        <v>27.07</v>
      </c>
      <c r="J34" s="89"/>
      <c r="K34" s="90"/>
    </row>
    <row r="35" spans="1:11" s="101" customFormat="1" ht="33.75" customHeight="1" x14ac:dyDescent="0.25">
      <c r="A35" s="82">
        <v>13</v>
      </c>
      <c r="B35" s="91">
        <v>178</v>
      </c>
      <c r="C35" s="91" t="s">
        <v>122</v>
      </c>
      <c r="D35" s="91" t="s">
        <v>123</v>
      </c>
      <c r="E35" s="91">
        <v>2001</v>
      </c>
      <c r="F35" s="91" t="s">
        <v>28</v>
      </c>
      <c r="G35" s="91" t="s">
        <v>102</v>
      </c>
      <c r="H35" s="86" t="s">
        <v>103</v>
      </c>
      <c r="I35" s="87">
        <v>27.38</v>
      </c>
      <c r="J35" s="89"/>
      <c r="K35" s="90"/>
    </row>
    <row r="36" spans="1:11" s="101" customFormat="1" ht="33.75" customHeight="1" x14ac:dyDescent="0.25">
      <c r="A36" s="82">
        <v>14</v>
      </c>
      <c r="B36" s="91">
        <v>183</v>
      </c>
      <c r="C36" s="91" t="s">
        <v>130</v>
      </c>
      <c r="D36" s="91" t="s">
        <v>131</v>
      </c>
      <c r="E36" s="91">
        <v>1998</v>
      </c>
      <c r="F36" s="91" t="s">
        <v>28</v>
      </c>
      <c r="G36" s="91" t="s">
        <v>34</v>
      </c>
      <c r="H36" s="86" t="s">
        <v>104</v>
      </c>
      <c r="I36" s="87">
        <v>27.61</v>
      </c>
      <c r="J36" s="89"/>
      <c r="K36" s="90"/>
    </row>
    <row r="37" spans="1:11" s="101" customFormat="1" ht="33.75" customHeight="1" x14ac:dyDescent="0.25">
      <c r="A37" s="82">
        <v>15</v>
      </c>
      <c r="B37" s="91">
        <v>69</v>
      </c>
      <c r="C37" s="91" t="s">
        <v>134</v>
      </c>
      <c r="D37" s="91" t="s">
        <v>135</v>
      </c>
      <c r="E37" s="91">
        <v>2001</v>
      </c>
      <c r="F37" s="91" t="s">
        <v>28</v>
      </c>
      <c r="G37" s="91" t="s">
        <v>50</v>
      </c>
      <c r="H37" s="86" t="s">
        <v>79</v>
      </c>
      <c r="I37" s="87">
        <v>27.76</v>
      </c>
      <c r="J37" s="89"/>
      <c r="K37" s="90"/>
    </row>
    <row r="38" spans="1:11" s="101" customFormat="1" ht="33.75" customHeight="1" x14ac:dyDescent="0.25">
      <c r="A38" s="82">
        <v>16</v>
      </c>
      <c r="B38" s="91">
        <v>787</v>
      </c>
      <c r="C38" s="91" t="s">
        <v>136</v>
      </c>
      <c r="D38" s="91" t="s">
        <v>137</v>
      </c>
      <c r="E38" s="91">
        <v>2001</v>
      </c>
      <c r="F38" s="91" t="s">
        <v>28</v>
      </c>
      <c r="G38" s="91" t="s">
        <v>102</v>
      </c>
      <c r="H38" s="86" t="s">
        <v>103</v>
      </c>
      <c r="I38" s="87">
        <v>27.8</v>
      </c>
      <c r="J38" s="89"/>
      <c r="K38" s="90"/>
    </row>
    <row r="39" spans="1:11" s="101" customFormat="1" ht="33.75" customHeight="1" x14ac:dyDescent="0.25">
      <c r="A39" s="82">
        <v>17</v>
      </c>
      <c r="B39" s="91">
        <v>298</v>
      </c>
      <c r="C39" s="91" t="s">
        <v>132</v>
      </c>
      <c r="D39" s="91" t="s">
        <v>71</v>
      </c>
      <c r="E39" s="91">
        <v>2002</v>
      </c>
      <c r="F39" s="91" t="s">
        <v>28</v>
      </c>
      <c r="G39" s="91" t="s">
        <v>73</v>
      </c>
      <c r="H39" s="86" t="s">
        <v>133</v>
      </c>
      <c r="I39" s="87">
        <v>28.17</v>
      </c>
      <c r="J39" s="89"/>
      <c r="K39" s="90"/>
    </row>
    <row r="40" spans="1:11" s="101" customFormat="1" ht="33.75" customHeight="1" x14ac:dyDescent="0.25">
      <c r="A40" s="82">
        <v>18</v>
      </c>
      <c r="B40" s="91">
        <v>589</v>
      </c>
      <c r="C40" s="91" t="s">
        <v>138</v>
      </c>
      <c r="D40" s="91" t="s">
        <v>72</v>
      </c>
      <c r="E40" s="91">
        <v>2001</v>
      </c>
      <c r="F40" s="91" t="s">
        <v>21</v>
      </c>
      <c r="G40" s="91" t="s">
        <v>48</v>
      </c>
      <c r="H40" s="86" t="s">
        <v>61</v>
      </c>
      <c r="I40" s="87">
        <v>28.25</v>
      </c>
      <c r="J40" s="89"/>
      <c r="K40" s="90"/>
    </row>
    <row r="41" spans="1:11" s="101" customFormat="1" ht="33.75" customHeight="1" x14ac:dyDescent="0.25">
      <c r="A41" s="82">
        <v>19</v>
      </c>
      <c r="B41" s="91">
        <v>893</v>
      </c>
      <c r="C41" s="91" t="s">
        <v>139</v>
      </c>
      <c r="D41" s="91" t="s">
        <v>140</v>
      </c>
      <c r="E41" s="91">
        <v>1997</v>
      </c>
      <c r="F41" s="91" t="s">
        <v>21</v>
      </c>
      <c r="G41" s="91" t="s">
        <v>102</v>
      </c>
      <c r="H41" s="86" t="s">
        <v>103</v>
      </c>
      <c r="I41" s="87">
        <v>28.26</v>
      </c>
      <c r="J41" s="89"/>
      <c r="K41" s="90"/>
    </row>
    <row r="42" spans="1:11" s="101" customFormat="1" ht="33.75" customHeight="1" x14ac:dyDescent="0.25">
      <c r="A42" s="82">
        <v>20</v>
      </c>
      <c r="B42" s="91">
        <v>800</v>
      </c>
      <c r="C42" s="91" t="s">
        <v>120</v>
      </c>
      <c r="D42" s="91" t="s">
        <v>167</v>
      </c>
      <c r="E42" s="91">
        <v>2000</v>
      </c>
      <c r="F42" s="91" t="s">
        <v>28</v>
      </c>
      <c r="G42" s="91" t="s">
        <v>34</v>
      </c>
      <c r="H42" s="86" t="s">
        <v>104</v>
      </c>
      <c r="I42" s="87">
        <v>31.87</v>
      </c>
      <c r="J42" s="89"/>
      <c r="K42" s="90"/>
    </row>
    <row r="43" spans="1:11" s="101" customFormat="1" ht="33.75" customHeight="1" x14ac:dyDescent="0.25">
      <c r="A43" s="82">
        <v>21</v>
      </c>
      <c r="B43" s="91">
        <v>96</v>
      </c>
      <c r="C43" s="91" t="s">
        <v>144</v>
      </c>
      <c r="D43" s="91" t="s">
        <v>145</v>
      </c>
      <c r="E43" s="91">
        <v>2002</v>
      </c>
      <c r="F43" s="91" t="s">
        <v>155</v>
      </c>
      <c r="G43" s="91" t="s">
        <v>170</v>
      </c>
      <c r="H43" s="86" t="s">
        <v>146</v>
      </c>
      <c r="I43" s="87">
        <v>36.78</v>
      </c>
      <c r="J43" s="89"/>
      <c r="K43" s="90"/>
    </row>
    <row r="44" spans="1:11" s="101" customFormat="1" ht="33.75" customHeight="1" x14ac:dyDescent="0.25">
      <c r="A44" s="82">
        <v>22</v>
      </c>
      <c r="B44" s="91">
        <v>117</v>
      </c>
      <c r="C44" s="91" t="s">
        <v>147</v>
      </c>
      <c r="D44" s="91" t="s">
        <v>148</v>
      </c>
      <c r="E44" s="91">
        <v>2001</v>
      </c>
      <c r="F44" s="91" t="s">
        <v>21</v>
      </c>
      <c r="G44" s="91" t="s">
        <v>149</v>
      </c>
      <c r="H44" s="86" t="s">
        <v>150</v>
      </c>
      <c r="I44" s="87">
        <v>38.979999999999997</v>
      </c>
      <c r="J44" s="89"/>
      <c r="K44" s="90"/>
    </row>
    <row r="45" spans="1:11" s="101" customFormat="1" ht="33.75" customHeight="1" x14ac:dyDescent="0.25">
      <c r="A45" s="82">
        <v>23</v>
      </c>
      <c r="B45" s="91">
        <v>69</v>
      </c>
      <c r="C45" s="91" t="s">
        <v>151</v>
      </c>
      <c r="D45" s="91" t="s">
        <v>152</v>
      </c>
      <c r="E45" s="91">
        <v>2002</v>
      </c>
      <c r="F45" s="91" t="s">
        <v>155</v>
      </c>
      <c r="G45" s="91" t="s">
        <v>170</v>
      </c>
      <c r="H45" s="86" t="s">
        <v>146</v>
      </c>
      <c r="I45" s="87">
        <v>39.97</v>
      </c>
      <c r="J45" s="89"/>
      <c r="K45" s="90"/>
    </row>
    <row r="46" spans="1:11" s="101" customFormat="1" ht="33.75" customHeight="1" thickBot="1" x14ac:dyDescent="0.3">
      <c r="A46" s="84">
        <v>24</v>
      </c>
      <c r="B46" s="93">
        <v>68</v>
      </c>
      <c r="C46" s="93" t="s">
        <v>141</v>
      </c>
      <c r="D46" s="93" t="s">
        <v>142</v>
      </c>
      <c r="E46" s="93">
        <v>2002</v>
      </c>
      <c r="F46" s="93" t="s">
        <v>154</v>
      </c>
      <c r="G46" s="93" t="s">
        <v>170</v>
      </c>
      <c r="H46" s="94" t="s">
        <v>143</v>
      </c>
      <c r="I46" s="95">
        <v>47.36</v>
      </c>
      <c r="J46" s="96"/>
      <c r="K46" s="97"/>
    </row>
    <row r="47" spans="1:11" ht="7.5" customHeight="1" thickTop="1" thickBot="1" x14ac:dyDescent="0.35">
      <c r="A47" s="30"/>
      <c r="B47" s="31"/>
      <c r="C47" s="31"/>
      <c r="D47" s="32"/>
      <c r="E47" s="33"/>
      <c r="F47" s="34"/>
      <c r="G47" s="33"/>
      <c r="H47" s="33"/>
      <c r="I47" s="35"/>
      <c r="J47" s="35"/>
      <c r="K47" s="35"/>
    </row>
    <row r="48" spans="1:11" ht="15" thickTop="1" x14ac:dyDescent="0.25">
      <c r="A48" s="117" t="s">
        <v>5</v>
      </c>
      <c r="B48" s="104"/>
      <c r="C48" s="104"/>
      <c r="D48" s="104"/>
      <c r="E48" s="59"/>
      <c r="F48" s="59"/>
      <c r="G48" s="59"/>
      <c r="H48" s="104" t="s">
        <v>6</v>
      </c>
      <c r="I48" s="104"/>
      <c r="J48" s="104"/>
      <c r="K48" s="105"/>
    </row>
    <row r="49" spans="1:11" x14ac:dyDescent="0.25">
      <c r="A49" s="114" t="s">
        <v>110</v>
      </c>
      <c r="B49" s="115"/>
      <c r="C49" s="115"/>
      <c r="D49" s="116"/>
      <c r="E49" s="53"/>
      <c r="F49" s="53"/>
      <c r="G49" s="37"/>
      <c r="H49" s="71" t="s">
        <v>29</v>
      </c>
      <c r="I49" s="38">
        <v>7</v>
      </c>
      <c r="J49" s="71" t="s">
        <v>27</v>
      </c>
      <c r="K49" s="1">
        <f>COUNTIF(F23:F46,"ЗМС")</f>
        <v>0</v>
      </c>
    </row>
    <row r="50" spans="1:11" x14ac:dyDescent="0.25">
      <c r="A50" s="114" t="s">
        <v>56</v>
      </c>
      <c r="B50" s="115"/>
      <c r="C50" s="115"/>
      <c r="D50" s="116"/>
      <c r="E50" s="80"/>
      <c r="F50" s="80"/>
      <c r="G50" s="40"/>
      <c r="H50" s="71" t="s">
        <v>22</v>
      </c>
      <c r="I50" s="61">
        <f>I52+I53+I54+I55</f>
        <v>24</v>
      </c>
      <c r="J50" s="71" t="s">
        <v>20</v>
      </c>
      <c r="K50" s="1">
        <f>COUNTIF(F23:F46,"МСМК")</f>
        <v>0</v>
      </c>
    </row>
    <row r="51" spans="1:11" x14ac:dyDescent="0.25">
      <c r="A51" s="114" t="s">
        <v>109</v>
      </c>
      <c r="B51" s="115"/>
      <c r="C51" s="115"/>
      <c r="D51" s="116"/>
      <c r="E51" s="80"/>
      <c r="F51" s="80"/>
      <c r="G51" s="40"/>
      <c r="H51" s="71" t="s">
        <v>23</v>
      </c>
      <c r="I51" s="38">
        <f>SUM(I52,I53,I54)</f>
        <v>24</v>
      </c>
      <c r="J51" s="71" t="s">
        <v>21</v>
      </c>
      <c r="K51" s="1">
        <f>COUNTIF(F23:F46,"МС")</f>
        <v>10</v>
      </c>
    </row>
    <row r="52" spans="1:11" x14ac:dyDescent="0.25">
      <c r="A52" s="114" t="s">
        <v>57</v>
      </c>
      <c r="B52" s="115"/>
      <c r="C52" s="115"/>
      <c r="D52" s="116"/>
      <c r="E52" s="80"/>
      <c r="F52" s="80"/>
      <c r="G52" s="40"/>
      <c r="H52" s="71" t="s">
        <v>24</v>
      </c>
      <c r="I52" s="61">
        <f>COUNT(A23:A46)</f>
        <v>24</v>
      </c>
      <c r="J52" s="71" t="s">
        <v>28</v>
      </c>
      <c r="K52" s="1">
        <f>COUNTIF(F23:F46,"КМС")</f>
        <v>11</v>
      </c>
    </row>
    <row r="53" spans="1:11" x14ac:dyDescent="0.25">
      <c r="A53" s="72"/>
      <c r="B53" s="20"/>
      <c r="C53" s="73"/>
      <c r="D53" s="38"/>
      <c r="E53" s="80"/>
      <c r="F53" s="80"/>
      <c r="G53" s="40"/>
      <c r="H53" s="71" t="s">
        <v>25</v>
      </c>
      <c r="I53" s="61">
        <f>COUNTIF(A23:A46,"НФ")</f>
        <v>0</v>
      </c>
      <c r="J53" s="71" t="s">
        <v>30</v>
      </c>
      <c r="K53" s="1">
        <f>COUNTIF(F23:F46,"1 СР")</f>
        <v>0</v>
      </c>
    </row>
    <row r="54" spans="1:11" x14ac:dyDescent="0.25">
      <c r="A54" s="60"/>
      <c r="B54" s="21"/>
      <c r="C54" s="21"/>
      <c r="D54" s="38"/>
      <c r="E54" s="80"/>
      <c r="F54" s="80"/>
      <c r="G54" s="40"/>
      <c r="H54" s="71" t="s">
        <v>32</v>
      </c>
      <c r="I54" s="61">
        <f>COUNTIF(A23:A46,"ДСКВ")</f>
        <v>0</v>
      </c>
      <c r="J54" s="71" t="s">
        <v>155</v>
      </c>
      <c r="K54" s="1">
        <f>COUNTIF(F24:F46,"2 СР")</f>
        <v>2</v>
      </c>
    </row>
    <row r="55" spans="1:11" x14ac:dyDescent="0.25">
      <c r="A55" s="75"/>
      <c r="B55" s="20"/>
      <c r="C55" s="20"/>
      <c r="D55" s="38"/>
      <c r="E55" s="80"/>
      <c r="F55" s="80"/>
      <c r="G55" s="40"/>
      <c r="H55" s="71" t="s">
        <v>26</v>
      </c>
      <c r="I55" s="61">
        <f>COUNTIF(A23:A46,"НС")</f>
        <v>0</v>
      </c>
      <c r="J55" s="71" t="s">
        <v>154</v>
      </c>
      <c r="K55" s="1">
        <f>COUNTIF(F24:F46,"3 СР")</f>
        <v>1</v>
      </c>
    </row>
    <row r="56" spans="1:11" ht="5.25" customHeight="1" x14ac:dyDescent="0.25">
      <c r="A56" s="42"/>
      <c r="B56" s="43"/>
      <c r="C56" s="43"/>
      <c r="D56" s="43"/>
      <c r="E56" s="43"/>
      <c r="F56" s="43"/>
      <c r="G56" s="21"/>
      <c r="H56" s="21"/>
      <c r="I56" s="44"/>
      <c r="J56" s="46"/>
      <c r="K56" s="41"/>
    </row>
    <row r="57" spans="1:11" ht="15.6" x14ac:dyDescent="0.25">
      <c r="A57" s="118" t="s">
        <v>3</v>
      </c>
      <c r="B57" s="106"/>
      <c r="C57" s="106"/>
      <c r="D57" s="106"/>
      <c r="E57" s="106" t="s">
        <v>11</v>
      </c>
      <c r="F57" s="106"/>
      <c r="G57" s="106"/>
      <c r="H57" s="106" t="s">
        <v>4</v>
      </c>
      <c r="I57" s="106"/>
      <c r="J57" s="106" t="s">
        <v>58</v>
      </c>
      <c r="K57" s="107"/>
    </row>
    <row r="58" spans="1:11" x14ac:dyDescent="0.25">
      <c r="A58" s="108"/>
      <c r="B58" s="109"/>
      <c r="C58" s="109"/>
      <c r="D58" s="109"/>
      <c r="E58" s="109"/>
      <c r="F58" s="109"/>
      <c r="G58" s="109"/>
      <c r="H58" s="109"/>
      <c r="I58" s="109"/>
      <c r="J58" s="110"/>
      <c r="K58" s="111"/>
    </row>
    <row r="59" spans="1:11" x14ac:dyDescent="0.25">
      <c r="A59" s="79"/>
      <c r="D59" s="80"/>
      <c r="E59" s="80"/>
      <c r="F59" s="80"/>
      <c r="G59" s="80"/>
      <c r="H59" s="80"/>
      <c r="I59" s="80"/>
      <c r="J59" s="80"/>
      <c r="K59" s="81"/>
    </row>
    <row r="60" spans="1:11" x14ac:dyDescent="0.25">
      <c r="A60" s="79"/>
      <c r="D60" s="80"/>
      <c r="E60" s="80"/>
      <c r="F60" s="80"/>
      <c r="G60" s="80"/>
      <c r="H60" s="80"/>
      <c r="I60" s="80"/>
      <c r="J60" s="80"/>
      <c r="K60" s="81"/>
    </row>
    <row r="61" spans="1:11" x14ac:dyDescent="0.25">
      <c r="A61" s="79"/>
      <c r="D61" s="80"/>
      <c r="E61" s="80"/>
      <c r="F61" s="80"/>
      <c r="G61" s="80"/>
      <c r="H61" s="80"/>
      <c r="I61" s="80"/>
      <c r="J61" s="80"/>
      <c r="K61" s="81"/>
    </row>
    <row r="62" spans="1:11" x14ac:dyDescent="0.25">
      <c r="A62" s="79"/>
      <c r="D62" s="80"/>
      <c r="E62" s="80"/>
      <c r="F62" s="80"/>
      <c r="G62" s="80"/>
      <c r="H62" s="80"/>
      <c r="I62" s="80"/>
      <c r="J62" s="80"/>
      <c r="K62" s="81"/>
    </row>
    <row r="63" spans="1:11" x14ac:dyDescent="0.25">
      <c r="A63" s="108"/>
      <c r="B63" s="109"/>
      <c r="C63" s="109"/>
      <c r="D63" s="109"/>
      <c r="E63" s="109"/>
      <c r="F63" s="109"/>
      <c r="G63" s="109"/>
      <c r="H63" s="109"/>
      <c r="I63" s="109"/>
      <c r="J63" s="109"/>
      <c r="K63" s="111"/>
    </row>
    <row r="64" spans="1:11" x14ac:dyDescent="0.25">
      <c r="A64" s="108"/>
      <c r="B64" s="109"/>
      <c r="C64" s="109"/>
      <c r="D64" s="109"/>
      <c r="E64" s="109"/>
      <c r="F64" s="109"/>
      <c r="G64" s="109"/>
      <c r="H64" s="109"/>
      <c r="I64" s="109"/>
      <c r="J64" s="112"/>
      <c r="K64" s="113"/>
    </row>
    <row r="65" spans="1:11" ht="16.2" thickBot="1" x14ac:dyDescent="0.3">
      <c r="A65" s="159"/>
      <c r="B65" s="102"/>
      <c r="C65" s="102"/>
      <c r="D65" s="102"/>
      <c r="E65" s="102" t="str">
        <f>H17</f>
        <v>БОЧАНОВ В.А. (ВК., Г. ОМСК)</v>
      </c>
      <c r="F65" s="102"/>
      <c r="G65" s="102"/>
      <c r="H65" s="102" t="str">
        <f>H18</f>
        <v>ГРИГОРЬЕВА Л.Ю. (ВК., Г. ПЕНЗА)</v>
      </c>
      <c r="I65" s="102"/>
      <c r="J65" s="102" t="str">
        <f>H19</f>
        <v>КОЧЕТКОВ Д.А. (ВК., Г. САРАНСК)</v>
      </c>
      <c r="K65" s="102"/>
    </row>
    <row r="66" spans="1:11" ht="14.4" thickTop="1" x14ac:dyDescent="0.25"/>
  </sheetData>
  <mergeCells count="52">
    <mergeCell ref="A13:E13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4:E14"/>
    <mergeCell ref="A15:H15"/>
    <mergeCell ref="A16:D16"/>
    <mergeCell ref="I16:K16"/>
    <mergeCell ref="A17:D17"/>
    <mergeCell ref="I17:K17"/>
    <mergeCell ref="I15:K15"/>
    <mergeCell ref="A52:D52"/>
    <mergeCell ref="A57:D57"/>
    <mergeCell ref="A18:D18"/>
    <mergeCell ref="A19:D19"/>
    <mergeCell ref="A21:A22"/>
    <mergeCell ref="B21:B22"/>
    <mergeCell ref="C21:C22"/>
    <mergeCell ref="D21:D22"/>
    <mergeCell ref="A51:D51"/>
    <mergeCell ref="E21:E22"/>
    <mergeCell ref="F21:F22"/>
    <mergeCell ref="G21:G22"/>
    <mergeCell ref="H21:H22"/>
    <mergeCell ref="K21:K22"/>
    <mergeCell ref="A48:D48"/>
    <mergeCell ref="H48:K48"/>
    <mergeCell ref="A49:D49"/>
    <mergeCell ref="A50:D50"/>
    <mergeCell ref="I21:I22"/>
    <mergeCell ref="J21:J22"/>
    <mergeCell ref="E57:G57"/>
    <mergeCell ref="H57:I57"/>
    <mergeCell ref="J57:K57"/>
    <mergeCell ref="A63:E63"/>
    <mergeCell ref="F63:K63"/>
    <mergeCell ref="A58:E58"/>
    <mergeCell ref="F58:K58"/>
    <mergeCell ref="A64:E64"/>
    <mergeCell ref="F64:K64"/>
    <mergeCell ref="A65:D65"/>
    <mergeCell ref="E65:G65"/>
    <mergeCell ref="H65:I65"/>
    <mergeCell ref="J65:K65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53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03.04 КР-2 этап жен Классик</vt:lpstr>
      <vt:lpstr> 03.04 КР-2 этап муж Классик</vt:lpstr>
      <vt:lpstr>01.04 КР-2 этап жен Хроно</vt:lpstr>
      <vt:lpstr>01.04 КР-2 этап муж Хроно</vt:lpstr>
      <vt:lpstr>' 03.04 КР-2 этап муж Классик'!Заголовки_для_печати</vt:lpstr>
      <vt:lpstr>'01.04 КР-2 этап жен Хроно'!Заголовки_для_печати</vt:lpstr>
      <vt:lpstr>'01.04 КР-2 этап муж Хроно'!Заголовки_для_печати</vt:lpstr>
      <vt:lpstr>'03.04 КР-2 этап жен Классик'!Заголовки_для_печати</vt:lpstr>
      <vt:lpstr>' 03.04 КР-2 этап муж Классик'!Область_печати</vt:lpstr>
      <vt:lpstr>'01.04 КР-2 этап жен Хроно'!Область_печати</vt:lpstr>
      <vt:lpstr>'01.04 КР-2 этап муж Хроно'!Область_печати</vt:lpstr>
      <vt:lpstr>'03.04 КР-2 этап жен Классик'!Область_печати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2021-04-09T14:07:20Z</cp:lastPrinted>
  <dcterms:created xsi:type="dcterms:W3CDTF">1996-10-08T23:32:33Z</dcterms:created>
  <dcterms:modified xsi:type="dcterms:W3CDTF">2021-04-15T09:39:49Z</dcterms:modified>
</cp:coreProperties>
</file>