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200 м Жен" sheetId="1" r:id="rId1"/>
  </sheets>
  <externalReferences>
    <externalReference r:id="rId2"/>
  </externalReferences>
  <definedNames>
    <definedName name="_xlnm.Print_Titles" localSheetId="0">'Гит с ходу 200 м Жен'!$21:$21</definedName>
    <definedName name="_xlnm.Print_Area" localSheetId="0">'Гит с ходу 200 м Жен'!$A$1:$M$60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G59" i="1"/>
  <c r="D59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<sst xmlns="http://schemas.openxmlformats.org/spreadsheetml/2006/main" count="79" uniqueCount="60">
  <si>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</si>
  <si>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</si>
  <si>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</si>
  <si>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</si>
  <si>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ЧЕМПИОНАТ РОССИИ</t>
  </si>
  <si>
    <t>по велосипедному спорту</t>
  </si>
  <si>
    <t>ИТОГОВЫЙ ПРОТОКОЛ</t>
  </si>
  <si>
    <t>Трек - гит с ходу 200 м</t>
  </si>
  <si>
    <t>ЖЕНЩИНЫ</t>
  </si>
  <si>
    <t>МЕСТО ПРОВЕДЕНИЯ: г. Москва</t>
  </si>
  <si>
    <t>НАЧАЛО ГОНКИ:</t>
  </si>
  <si>
    <t>№ ВРВС:  0080221811Я</t>
  </si>
  <si>
    <t>ДАТА ПРОВЕДЕНИЯ: 08 февраля 2025 года</t>
  </si>
  <si>
    <t>ОКОНЧАНИЕ ГОНКИ:</t>
  </si>
  <si>
    <t>№ ЕКП 2025: 2008770019031810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</si>
  <si>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</si>
  <si>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</si>
  <si>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</si>
  <si>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</si>
  <si>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</si>
  <si>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</si>
  <si>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</si>
  <si>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</si>
  <si>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</si>
  <si>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</si>
  <si>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</si>
  <si>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</si>
  <si>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</si>
  <si>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</si>
  <si>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</si>
  <si>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</si>
  <si>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</si>
  <si>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</si>
  <si>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</si>
  <si>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</si>
  <si>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</si>
  <si>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</si>
  <si>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</si>
  <si>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</si>
  <si>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</si>
  <si>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0-100 м</t>
  </si>
  <si>
    <t>100-200 м</t>
  </si>
  <si>
    <t>МСМК</t>
  </si>
  <si>
    <t>МСМК - 10,70</t>
  </si>
  <si>
    <t>МС -11,20</t>
  </si>
  <si>
    <t>КМС -12,00</t>
  </si>
  <si>
    <t>1 - 12,70</t>
  </si>
  <si>
    <t>МС</t>
  </si>
  <si>
    <t>2 - 13,50</t>
  </si>
  <si>
    <t>3 - 14,40</t>
  </si>
  <si>
    <t>1 юн - 15,60</t>
  </si>
  <si>
    <t>КМС</t>
  </si>
  <si>
    <t>2 СР</t>
  </si>
  <si>
    <t>3 СР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</si>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</sst>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0.0"/>
    <numFmt numFmtId="166" formatCode="m:ss.000"/>
    <numFmt numFmtId="167" formatCode="ss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 vertical="center"/>
    </xf>
    <xf numFmtId="164" fontId="9" fillId="0" borderId="15" xfId="1" applyNumberFormat="1" applyFont="1" applyBorder="1" applyAlignment="1">
      <alignment horizontal="left" vertical="center"/>
    </xf>
    <xf numFmtId="164" fontId="9" fillId="0" borderId="13" xfId="1" applyNumberFormat="1" applyFont="1" applyBorder="1" applyAlignment="1">
      <alignment horizontal="left" vertical="center"/>
    </xf>
    <xf numFmtId="164" fontId="9" fillId="0" borderId="16" xfId="1" applyNumberFormat="1" applyFont="1" applyBorder="1" applyAlignment="1">
      <alignment horizontal="left" vertical="center"/>
    </xf>
    <xf numFmtId="0" fontId="9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164" fontId="9" fillId="0" borderId="20" xfId="1" applyNumberFormat="1" applyFont="1" applyBorder="1" applyAlignment="1">
      <alignment horizontal="left" vertical="center"/>
    </xf>
    <xf numFmtId="164" fontId="9" fillId="0" borderId="18" xfId="1" applyNumberFormat="1" applyFont="1" applyBorder="1" applyAlignment="1">
      <alignment horizontal="left" vertical="center"/>
    </xf>
    <xf numFmtId="165" fontId="9" fillId="0" borderId="18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/>
    </xf>
    <xf numFmtId="14" fontId="12" fillId="3" borderId="26" xfId="0" applyNumberFormat="1" applyFont="1" applyFill="1" applyBorder="1" applyAlignment="1">
      <alignment horizontal="center" vertical="center"/>
    </xf>
    <xf numFmtId="166" fontId="13" fillId="0" borderId="26" xfId="1" applyNumberFormat="1" applyFont="1" applyBorder="1" applyAlignment="1">
      <alignment horizontal="center" vertical="center" wrapText="1"/>
    </xf>
    <xf numFmtId="167" fontId="13" fillId="0" borderId="26" xfId="3" applyNumberFormat="1" applyFont="1" applyBorder="1" applyAlignment="1">
      <alignment horizontal="center" vertical="center" wrapText="1"/>
    </xf>
    <xf numFmtId="166" fontId="13" fillId="0" borderId="26" xfId="4" applyNumberFormat="1" applyFont="1" applyBorder="1" applyAlignment="1">
      <alignment horizontal="center" vertical="center" wrapText="1"/>
    </xf>
    <xf numFmtId="2" fontId="13" fillId="0" borderId="26" xfId="1" applyNumberFormat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166" fontId="13" fillId="0" borderId="28" xfId="1" applyNumberFormat="1" applyFont="1" applyBorder="1" applyAlignment="1">
      <alignment horizontal="center" vertical="center" wrapText="1"/>
    </xf>
    <xf numFmtId="166" fontId="13" fillId="0" borderId="28" xfId="4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/>
    </xf>
    <xf numFmtId="14" fontId="12" fillId="3" borderId="31" xfId="1" applyNumberFormat="1" applyFont="1" applyFill="1" applyBorder="1" applyAlignment="1">
      <alignment horizontal="center" vertical="center"/>
    </xf>
    <xf numFmtId="166" fontId="13" fillId="0" borderId="31" xfId="1" applyNumberFormat="1" applyFont="1" applyBorder="1" applyAlignment="1">
      <alignment horizontal="center" vertical="center" wrapText="1"/>
    </xf>
    <xf numFmtId="166" fontId="17" fillId="0" borderId="31" xfId="4" applyNumberFormat="1" applyFont="1" applyBorder="1" applyAlignment="1">
      <alignment horizontal="center" vertical="center" wrapText="1"/>
    </xf>
    <xf numFmtId="2" fontId="17" fillId="0" borderId="31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8" fillId="2" borderId="33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vertical="center"/>
    </xf>
    <xf numFmtId="0" fontId="18" fillId="2" borderId="35" xfId="1" applyFont="1" applyFill="1" applyBorder="1" applyAlignment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3" xfId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center" vertical="center"/>
    </xf>
    <xf numFmtId="14" fontId="19" fillId="0" borderId="13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left" vertical="center"/>
    </xf>
    <xf numFmtId="0" fontId="19" fillId="0" borderId="13" xfId="1" applyFont="1" applyBorder="1" applyAlignment="1">
      <alignment horizontal="right" vertical="center"/>
    </xf>
    <xf numFmtId="0" fontId="19" fillId="0" borderId="13" xfId="1" applyFont="1" applyBorder="1" applyAlignment="1">
      <alignment vertical="center"/>
    </xf>
    <xf numFmtId="49" fontId="19" fillId="0" borderId="13" xfId="5" applyNumberFormat="1" applyFont="1" applyBorder="1" applyAlignment="1">
      <alignment vertical="center"/>
    </xf>
    <xf numFmtId="0" fontId="19" fillId="0" borderId="16" xfId="1" applyFont="1" applyBorder="1" applyAlignment="1">
      <alignment horizontal="right" vertical="center"/>
    </xf>
    <xf numFmtId="9" fontId="19" fillId="0" borderId="13" xfId="1" applyNumberFormat="1" applyFont="1" applyBorder="1" applyAlignment="1">
      <alignment horizontal="center" vertical="center"/>
    </xf>
    <xf numFmtId="14" fontId="19" fillId="0" borderId="13" xfId="1" applyNumberFormat="1" applyFont="1" applyBorder="1" applyAlignment="1">
      <alignment vertical="center"/>
    </xf>
    <xf numFmtId="0" fontId="19" fillId="0" borderId="16" xfId="1" applyFont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7" xfId="1" applyFont="1" applyBorder="1" applyAlignment="1">
      <alignment vertical="center"/>
    </xf>
    <xf numFmtId="0" fontId="19" fillId="0" borderId="18" xfId="1" applyFont="1" applyBorder="1" applyAlignment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14" fontId="19" fillId="0" borderId="0" xfId="1" applyNumberFormat="1" applyFont="1" applyAlignment="1">
      <alignment vertical="center"/>
    </xf>
  </cellXfs>
  <cellStyles count="6">
    <cellStyle name="Обычный" xfId="0" builtinId="0"/>
    <cellStyle name="Обычный 2 2" xfId="5"/>
    <cellStyle name="Обычный 3" xfId="1"/>
    <cellStyle name="Обычный 5" xfId="3"/>
    <cellStyle name="Обычный_ID4938_RS_1" xfId="4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514348</xdr:colOff>
      <xdr:row>0</xdr:row>
      <xdr:rowOff>261255</xdr:rowOff>
    </xdr:from>
    <xdr:to>
      <xdr:col>1</xdr:col>
      <xdr:colOff>579665</xdr:colOff>
      <xdr:row>3</xdr:row>
      <xdr:rowOff>76199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8" y="261255"/>
          <a:ext cx="798742" cy="957944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0</xdr:row>
      <xdr:rowOff>245870</xdr:rowOff>
    </xdr:from>
    <xdr:to>
      <xdr:col>2</xdr:col>
      <xdr:colOff>1257299</xdr:colOff>
      <xdr:row>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7" y="245870"/>
          <a:ext cx="1212477" cy="10876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115404</xdr:rowOff>
    </xdr:from>
    <xdr:to>
      <xdr:col>12</xdr:col>
      <xdr:colOff>669785</xdr:colOff>
      <xdr:row>4</xdr:row>
      <xdr:rowOff>133350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554450" y="496404"/>
          <a:ext cx="1946135" cy="116094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571500</xdr:colOff>
      <xdr:row>54</xdr:row>
      <xdr:rowOff>38100</xdr:rowOff>
    </xdr:from>
    <xdr:to>
      <xdr:col>11</xdr:col>
      <xdr:colOff>815454</xdr:colOff>
      <xdr:row>56</xdr:row>
      <xdr:rowOff>19863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73425" y="18087975"/>
          <a:ext cx="1310754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2000250</xdr:colOff>
      <xdr:row>53</xdr:row>
      <xdr:rowOff>285750</xdr:rowOff>
    </xdr:from>
    <xdr:to>
      <xdr:col>6</xdr:col>
      <xdr:colOff>3439031</xdr:colOff>
      <xdr:row>56</xdr:row>
      <xdr:rowOff>5389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0" y="18040350"/>
          <a:ext cx="1438781" cy="605464"/>
        </a:xfrm>
        <a:prstGeom prst="rect">
          <a:avLst/>
        </a:prstGeom>
      </xdr:spPr>
    </xdr:pic>
    <xdr:clientData/>
  </xdr:twoCellAnchor>
  <xdr:twoCellAnchor editAs="oneCell">
    <xdr:from>
      <xdr:col>3</xdr:col>
      <xdr:colOff>1771650</xdr:colOff>
      <xdr:row>54</xdr:row>
      <xdr:rowOff>90911</xdr:rowOff>
    </xdr:from>
    <xdr:to>
      <xdr:col>4</xdr:col>
      <xdr:colOff>171450</xdr:colOff>
      <xdr:row>56</xdr:row>
      <xdr:rowOff>111298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0" y="18140786"/>
          <a:ext cx="1228725" cy="610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-ки Сумма этапов "/>
      <sheetName val="ПР 1000мсх Юниоры 1 этап"/>
      <sheetName val="ПР 1000мсх Юни-ры Сумма этапов"/>
      <sheetName val="ЧР 1000мсх Жен 1 этап"/>
      <sheetName val="ЧР 1000мсх Жен Сумма этапов"/>
      <sheetName val="ЧР 1000мсх Муж 1 этап "/>
      <sheetName val="ЧР 1000мсх Муж Сумма этапов "/>
      <sheetName val="ПР 1000мсх Юн-ки  19-2 1 этап  "/>
      <sheetName val="ПР 1000мсх Юн-ки Сумма эт"/>
      <sheetName val="ПР 1000мсх Юн-ры  19-2 1 эт 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СР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СР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СР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СР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СР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СР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СР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СР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СР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СР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СР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 xml:space="preserve">1 СР 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СР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СР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СР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СР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СР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СР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СР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СР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СР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10077949584</v>
          </cell>
          <cell r="C139" t="str">
            <v>БЛАГОДАРОВА Варвара</v>
          </cell>
          <cell r="D139">
            <v>37972</v>
          </cell>
          <cell r="E139" t="str">
            <v>МС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СР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СР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СР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СР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СР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СР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СР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СР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СР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СР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СР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СР</v>
          </cell>
          <cell r="F182" t="str">
            <v>Москва</v>
          </cell>
        </row>
        <row r="183">
          <cell r="A183">
            <v>160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СР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СР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СР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0"/>
  <sheetViews>
    <sheetView tabSelected="1" view="pageBreakPreview" zoomScale="50" zoomScaleNormal="100" zoomScaleSheetLayoutView="50" workbookViewId="0">
      <selection activeCell="A11" sqref="A11:M11"/>
    </sheetView>
  </sheetViews>
  <sheetFormatPr defaultColWidth="9.28515625" defaultRowHeight="12.75" x14ac:dyDescent="0.25"/>
  <cols>
    <col min="1" max="1" width="11" style="2" customWidth="1"/>
    <col min="2" max="2" width="10.28515625" style="3" customWidth="1"/>
    <col min="3" max="3" width="24.7109375" style="3" customWidth="1"/>
    <col min="4" max="4" width="42.42578125" style="2" customWidth="1"/>
    <col min="5" max="5" width="23.140625" style="4" customWidth="1"/>
    <col min="6" max="6" width="15" style="2" customWidth="1"/>
    <col min="7" max="7" width="56.85546875" style="2" customWidth="1"/>
    <col min="8" max="10" width="15.85546875" style="2" customWidth="1"/>
    <col min="11" max="11" width="16" style="2" customWidth="1"/>
    <col min="12" max="12" width="19.28515625" style="2" customWidth="1"/>
    <col min="13" max="13" width="18.28515625" style="2" customWidth="1"/>
    <col min="14" max="15" width="9.28515625" style="2"/>
    <col min="16" max="16" width="0" style="2" hidden="1" customWidth="1"/>
    <col min="17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2.25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28.5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.75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25.5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1.5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8.75" x14ac:dyDescent="0.25">
      <c r="A13" s="17" t="s">
        <v>9</v>
      </c>
      <c r="B13" s="18"/>
      <c r="C13" s="18"/>
      <c r="D13" s="19"/>
      <c r="E13" s="20"/>
      <c r="F13" s="21"/>
      <c r="G13" s="22" t="s">
        <v>10</v>
      </c>
      <c r="H13" s="21"/>
      <c r="I13" s="21"/>
      <c r="J13" s="21"/>
      <c r="K13" s="21"/>
      <c r="L13" s="23"/>
      <c r="M13" s="24" t="s">
        <v>11</v>
      </c>
    </row>
    <row r="14" spans="1:13" ht="18.75" x14ac:dyDescent="0.25">
      <c r="A14" s="25" t="s">
        <v>12</v>
      </c>
      <c r="B14" s="26"/>
      <c r="C14" s="26"/>
      <c r="D14" s="27"/>
      <c r="E14" s="28"/>
      <c r="F14" s="29"/>
      <c r="G14" s="30" t="s">
        <v>13</v>
      </c>
      <c r="H14" s="29"/>
      <c r="I14" s="29"/>
      <c r="J14" s="29"/>
      <c r="K14" s="29"/>
      <c r="L14" s="31"/>
      <c r="M14" s="32" t="s">
        <v>14</v>
      </c>
    </row>
    <row r="15" spans="1:13" ht="18.75" x14ac:dyDescent="0.25">
      <c r="A15" s="33" t="s">
        <v>15</v>
      </c>
      <c r="B15" s="34"/>
      <c r="C15" s="34"/>
      <c r="D15" s="34"/>
      <c r="E15" s="34"/>
      <c r="F15" s="34"/>
      <c r="G15" s="35"/>
      <c r="H15" s="36" t="s">
        <v>16</v>
      </c>
      <c r="I15" s="34"/>
      <c r="J15" s="34"/>
      <c r="K15" s="34"/>
      <c r="L15" s="34"/>
      <c r="M15" s="37"/>
    </row>
    <row r="16" spans="1:13" ht="18.75" x14ac:dyDescent="0.25">
      <c r="A16" s="38"/>
      <c r="B16" s="39"/>
      <c r="C16" s="39"/>
      <c r="D16" s="40"/>
      <c r="E16" s="41"/>
      <c r="F16" s="40"/>
      <c r="G16" s="42" t="s">
        <v>17</v>
      </c>
      <c r="H16" s="43" t="s">
        <v>18</v>
      </c>
      <c r="I16" s="44"/>
      <c r="J16" s="44"/>
      <c r="K16" s="44"/>
      <c r="L16" s="44"/>
      <c r="M16" s="45"/>
    </row>
    <row r="17" spans="1:15" ht="18.75" x14ac:dyDescent="0.25">
      <c r="A17" s="38" t="s">
        <v>19</v>
      </c>
      <c r="B17" s="39"/>
      <c r="C17" s="39"/>
      <c r="D17" s="40"/>
      <c r="E17" s="46"/>
      <c r="F17" s="40"/>
      <c r="G17" s="47" t="s">
        <v>20</v>
      </c>
      <c r="H17" s="48" t="s">
        <v>21</v>
      </c>
      <c r="I17" s="49"/>
      <c r="J17" s="49"/>
      <c r="K17" s="49"/>
      <c r="L17" s="49"/>
      <c r="M17" s="50"/>
    </row>
    <row r="18" spans="1:15" ht="18.75" x14ac:dyDescent="0.25">
      <c r="A18" s="38" t="s">
        <v>22</v>
      </c>
      <c r="B18" s="39"/>
      <c r="C18" s="39"/>
      <c r="D18" s="42"/>
      <c r="E18" s="41"/>
      <c r="F18" s="40"/>
      <c r="G18" s="47" t="s">
        <v>23</v>
      </c>
      <c r="H18" s="48" t="s">
        <v>24</v>
      </c>
      <c r="I18" s="49"/>
      <c r="J18" s="49"/>
      <c r="K18" s="49"/>
      <c r="L18" s="49"/>
      <c r="M18" s="50"/>
    </row>
    <row r="19" spans="1:15" ht="19.5" thickBot="1" x14ac:dyDescent="0.3">
      <c r="A19" s="51" t="s">
        <v>25</v>
      </c>
      <c r="B19" s="52"/>
      <c r="C19" s="52"/>
      <c r="D19" s="53"/>
      <c r="E19" s="54"/>
      <c r="F19" s="55"/>
      <c r="G19" s="56" t="s">
        <v>26</v>
      </c>
      <c r="H19" s="57" t="s">
        <v>27</v>
      </c>
      <c r="I19" s="58"/>
      <c r="J19" s="59"/>
      <c r="K19" s="59">
        <v>0.2</v>
      </c>
      <c r="L19" s="60"/>
      <c r="M19" s="61"/>
    </row>
    <row r="20" spans="1:15" ht="6.75" customHeight="1" thickTop="1" thickBot="1" x14ac:dyDescent="0.3">
      <c r="A20" s="62"/>
      <c r="B20" s="63"/>
      <c r="C20" s="63"/>
      <c r="D20" s="62"/>
      <c r="E20" s="46"/>
      <c r="F20" s="62"/>
      <c r="G20" s="62"/>
      <c r="H20" s="62"/>
      <c r="I20" s="62"/>
      <c r="J20" s="62"/>
      <c r="K20" s="62"/>
      <c r="L20" s="62"/>
      <c r="M20" s="62"/>
    </row>
    <row r="21" spans="1:15" ht="54" customHeight="1" thickTop="1" x14ac:dyDescent="0.25">
      <c r="A21" s="64" t="s">
        <v>28</v>
      </c>
      <c r="B21" s="65" t="s">
        <v>29</v>
      </c>
      <c r="C21" s="65" t="s">
        <v>30</v>
      </c>
      <c r="D21" s="65" t="s">
        <v>31</v>
      </c>
      <c r="E21" s="66" t="s">
        <v>32</v>
      </c>
      <c r="F21" s="65" t="s">
        <v>33</v>
      </c>
      <c r="G21" s="65" t="s">
        <v>34</v>
      </c>
      <c r="H21" s="67" t="s">
        <v>35</v>
      </c>
      <c r="I21" s="68"/>
      <c r="J21" s="65" t="s">
        <v>36</v>
      </c>
      <c r="K21" s="69" t="s">
        <v>37</v>
      </c>
      <c r="L21" s="67" t="s">
        <v>38</v>
      </c>
      <c r="M21" s="70" t="s">
        <v>39</v>
      </c>
    </row>
    <row r="22" spans="1:15" ht="20.25" customHeight="1" x14ac:dyDescent="0.25">
      <c r="A22" s="71"/>
      <c r="B22" s="72"/>
      <c r="C22" s="72"/>
      <c r="D22" s="72"/>
      <c r="E22" s="73"/>
      <c r="F22" s="72"/>
      <c r="G22" s="72"/>
      <c r="H22" s="74" t="s">
        <v>40</v>
      </c>
      <c r="I22" s="74" t="s">
        <v>41</v>
      </c>
      <c r="J22" s="72"/>
      <c r="K22" s="75"/>
      <c r="L22" s="76"/>
      <c r="M22" s="77"/>
    </row>
    <row r="23" spans="1:15" s="89" customFormat="1" ht="30" customHeight="1" x14ac:dyDescent="0.25">
      <c r="A23" s="78">
        <v>1</v>
      </c>
      <c r="B23" s="79">
        <v>103</v>
      </c>
      <c r="C23" s="80" t="str">
        <f>VLOOKUP(B23,[1]Список!$A$1:$F$551,2,0)</f>
        <v>10007272455</v>
      </c>
      <c r="D23" s="81" t="str">
        <f>VLOOKUP(B23,[1]Список!$A$1:$F$551,3,0)</f>
        <v>ШМЕЛЕВА Дарья</v>
      </c>
      <c r="E23" s="82">
        <f>VLOOKUP(B23,[1]Список!$A$1:$F$551,4,0)</f>
        <v>34633</v>
      </c>
      <c r="F23" s="80" t="str">
        <f>VLOOKUP(B23,[1]Список!$A$1:$F$551,5,0)</f>
        <v>ЗМС</v>
      </c>
      <c r="G23" s="80" t="str">
        <f>VLOOKUP(B23,[1]Список!$A$1:$F$551,6,0)</f>
        <v>Москва</v>
      </c>
      <c r="H23" s="83">
        <v>5.9710648148148145E-5</v>
      </c>
      <c r="I23" s="84">
        <f t="shared" ref="I23:I46" si="0">J23-H23</f>
        <v>6.1979166666666671E-5</v>
      </c>
      <c r="J23" s="85">
        <v>1.2168981481481482E-4</v>
      </c>
      <c r="K23" s="86">
        <f t="shared" ref="K23:K46" si="1">$K$19/((J23*24))</f>
        <v>68.480121742438655</v>
      </c>
      <c r="L23" s="87" t="s">
        <v>42</v>
      </c>
      <c r="M23" s="88"/>
      <c r="O23" s="6" t="s">
        <v>43</v>
      </c>
    </row>
    <row r="24" spans="1:15" s="89" customFormat="1" ht="30" customHeight="1" x14ac:dyDescent="0.25">
      <c r="A24" s="78">
        <v>2</v>
      </c>
      <c r="B24" s="79">
        <v>105</v>
      </c>
      <c r="C24" s="80">
        <f>VLOOKUP(B24,[1]Список!$A$1:$F$551,2,0)</f>
        <v>10094917312</v>
      </c>
      <c r="D24" s="81" t="str">
        <f>VLOOKUP(B24,[1]Список!$A$1:$F$551,3,0)</f>
        <v>СОЛОЗОБОВА Елизавета</v>
      </c>
      <c r="E24" s="82">
        <f>VLOOKUP(B24,[1]Список!$A$1:$F$551,4,0)</f>
        <v>38671</v>
      </c>
      <c r="F24" s="80" t="str">
        <f>VLOOKUP(B24,[1]Список!$A$1:$F$551,5,0)</f>
        <v>МС</v>
      </c>
      <c r="G24" s="80" t="str">
        <f>VLOOKUP(B24,[1]Список!$A$1:$F$551,6,0)</f>
        <v>Москва</v>
      </c>
      <c r="H24" s="83">
        <v>6.0497685185185188E-5</v>
      </c>
      <c r="I24" s="84">
        <f t="shared" si="0"/>
        <v>6.2372685185185193E-5</v>
      </c>
      <c r="J24" s="85">
        <v>1.2287037037037038E-4</v>
      </c>
      <c r="K24" s="86">
        <f t="shared" si="1"/>
        <v>67.822155237377544</v>
      </c>
      <c r="L24" s="87" t="s">
        <v>42</v>
      </c>
      <c r="M24" s="88"/>
      <c r="O24" s="90" t="s">
        <v>44</v>
      </c>
    </row>
    <row r="25" spans="1:15" s="89" customFormat="1" ht="30" customHeight="1" x14ac:dyDescent="0.25">
      <c r="A25" s="78">
        <v>3</v>
      </c>
      <c r="B25" s="79">
        <v>129</v>
      </c>
      <c r="C25" s="80">
        <f>VLOOKUP(B25,[1]Список!$A$1:$F$551,2,0)</f>
        <v>10091970532</v>
      </c>
      <c r="D25" s="81" t="str">
        <f>VLOOKUP(B25,[1]Список!$A$1:$F$551,3,0)</f>
        <v>ЕВЛАНОВА Екатерина</v>
      </c>
      <c r="E25" s="82">
        <f>VLOOKUP(B25,[1]Список!$A$1:$F$551,4,0)</f>
        <v>39047</v>
      </c>
      <c r="F25" s="80" t="str">
        <f>VLOOKUP(B25,[1]Список!$A$1:$F$551,5,0)</f>
        <v>МС</v>
      </c>
      <c r="G25" s="80" t="str">
        <f>VLOOKUP(B25,[1]Список!$A$1:$F$551,6,0)</f>
        <v>Тульская область</v>
      </c>
      <c r="H25" s="83">
        <v>6.0208333333333331E-5</v>
      </c>
      <c r="I25" s="84">
        <f t="shared" si="0"/>
        <v>6.2766203703703714E-5</v>
      </c>
      <c r="J25" s="85">
        <v>1.2297453703703705E-4</v>
      </c>
      <c r="K25" s="86">
        <f t="shared" si="1"/>
        <v>67.764705882352942</v>
      </c>
      <c r="L25" s="87" t="s">
        <v>42</v>
      </c>
      <c r="M25" s="88"/>
      <c r="O25" s="90" t="s">
        <v>45</v>
      </c>
    </row>
    <row r="26" spans="1:15" s="89" customFormat="1" ht="30" customHeight="1" x14ac:dyDescent="0.25">
      <c r="A26" s="78">
        <v>4</v>
      </c>
      <c r="B26" s="79">
        <v>114</v>
      </c>
      <c r="C26" s="80">
        <f>VLOOKUP(B26,[1]Список!$A$1:$F$551,2,0)</f>
        <v>10078794700</v>
      </c>
      <c r="D26" s="81" t="str">
        <f>VLOOKUP(B26,[1]Список!$A$1:$F$551,3,0)</f>
        <v>БОГОМОЛОВА Елизавета</v>
      </c>
      <c r="E26" s="82">
        <f>VLOOKUP(B26,[1]Список!$A$1:$F$551,4,0)</f>
        <v>37812</v>
      </c>
      <c r="F26" s="80" t="str">
        <f>VLOOKUP(B26,[1]Список!$A$1:$F$551,5,0)</f>
        <v>МС</v>
      </c>
      <c r="G26" s="80" t="str">
        <f>VLOOKUP(B26,[1]Список!$A$1:$F$551,6,0)</f>
        <v>Москва</v>
      </c>
      <c r="H26" s="83">
        <v>6.0428240740740749E-5</v>
      </c>
      <c r="I26" s="84">
        <f t="shared" si="0"/>
        <v>6.3136574074074072E-5</v>
      </c>
      <c r="J26" s="85">
        <v>1.2356481481481482E-4</v>
      </c>
      <c r="K26" s="86">
        <f t="shared" si="1"/>
        <v>67.440989134507305</v>
      </c>
      <c r="L26" s="87" t="s">
        <v>42</v>
      </c>
      <c r="M26" s="88"/>
      <c r="O26" s="90" t="s">
        <v>46</v>
      </c>
    </row>
    <row r="27" spans="1:15" s="89" customFormat="1" ht="30" customHeight="1" x14ac:dyDescent="0.25">
      <c r="A27" s="78">
        <v>5</v>
      </c>
      <c r="B27" s="79">
        <v>106</v>
      </c>
      <c r="C27" s="80">
        <f>VLOOKUP(B27,[1]Список!$A$1:$F$551,2,0)</f>
        <v>10094893363</v>
      </c>
      <c r="D27" s="81" t="str">
        <f>VLOOKUP(B27,[1]Список!$A$1:$F$551,3,0)</f>
        <v>СЕМЕНЮК Яна</v>
      </c>
      <c r="E27" s="82">
        <f>VLOOKUP(B27,[1]Список!$A$1:$F$551,4,0)</f>
        <v>38783</v>
      </c>
      <c r="F27" s="80" t="str">
        <f>VLOOKUP(B27,[1]Список!$A$1:$F$551,5,0)</f>
        <v>МС</v>
      </c>
      <c r="G27" s="80" t="str">
        <f>VLOOKUP(B27,[1]Список!$A$1:$F$551,6,0)</f>
        <v>Москва</v>
      </c>
      <c r="H27" s="83">
        <v>6.1423611111111108E-5</v>
      </c>
      <c r="I27" s="84">
        <f t="shared" si="0"/>
        <v>6.3402777777777784E-5</v>
      </c>
      <c r="J27" s="85">
        <v>1.2482638888888889E-4</v>
      </c>
      <c r="K27" s="86">
        <f t="shared" si="1"/>
        <v>66.759388038942973</v>
      </c>
      <c r="L27" s="87" t="s">
        <v>47</v>
      </c>
      <c r="M27" s="88"/>
      <c r="O27" s="90" t="s">
        <v>48</v>
      </c>
    </row>
    <row r="28" spans="1:15" s="89" customFormat="1" ht="30" customHeight="1" x14ac:dyDescent="0.25">
      <c r="A28" s="78">
        <v>6</v>
      </c>
      <c r="B28" s="79">
        <v>134</v>
      </c>
      <c r="C28" s="80">
        <f>VLOOKUP(B28,[1]Список!$A$1:$F$551,2,0)</f>
        <v>10034991217</v>
      </c>
      <c r="D28" s="81" t="str">
        <f>VLOOKUP(B28,[1]Список!$A$1:$F$551,3,0)</f>
        <v>АНДРЕЕВА Ксения</v>
      </c>
      <c r="E28" s="82">
        <f>VLOOKUP(B28,[1]Список!$A$1:$F$551,4,0)</f>
        <v>36732</v>
      </c>
      <c r="F28" s="80" t="str">
        <f>VLOOKUP(B28,[1]Список!$A$1:$F$551,5,0)</f>
        <v>МСМК</v>
      </c>
      <c r="G28" s="80" t="str">
        <f>VLOOKUP(B28,[1]Список!$A$1:$F$551,6,0)</f>
        <v>Тульская область</v>
      </c>
      <c r="H28" s="83">
        <v>6.1643518518518506E-5</v>
      </c>
      <c r="I28" s="84">
        <f t="shared" si="0"/>
        <v>6.3692129629629648E-5</v>
      </c>
      <c r="J28" s="85">
        <v>1.2533564814814815E-4</v>
      </c>
      <c r="K28" s="86">
        <f t="shared" si="1"/>
        <v>66.488133715024475</v>
      </c>
      <c r="L28" s="87" t="s">
        <v>47</v>
      </c>
      <c r="M28" s="88"/>
      <c r="O28" s="90" t="s">
        <v>49</v>
      </c>
    </row>
    <row r="29" spans="1:15" s="89" customFormat="1" ht="30" customHeight="1" x14ac:dyDescent="0.25">
      <c r="A29" s="78">
        <v>7</v>
      </c>
      <c r="B29" s="79">
        <v>104</v>
      </c>
      <c r="C29" s="80">
        <f>VLOOKUP(B29,[1]Список!$A$1:$F$551,2,0)</f>
        <v>10014630109</v>
      </c>
      <c r="D29" s="81" t="str">
        <f>VLOOKUP(B29,[1]Список!$A$1:$F$551,3,0)</f>
        <v>ВАЩЕНКО Полина</v>
      </c>
      <c r="E29" s="82">
        <f>VLOOKUP(B29,[1]Список!$A$1:$F$551,4,0)</f>
        <v>36529</v>
      </c>
      <c r="F29" s="80" t="str">
        <f>VLOOKUP(B29,[1]Список!$A$1:$F$551,5,0)</f>
        <v>МСМК</v>
      </c>
      <c r="G29" s="80" t="str">
        <f>VLOOKUP(B29,[1]Список!$A$1:$F$551,6,0)</f>
        <v>Москва</v>
      </c>
      <c r="H29" s="83">
        <v>6.143518518518519E-5</v>
      </c>
      <c r="I29" s="84">
        <f t="shared" si="0"/>
        <v>6.3912037037037033E-5</v>
      </c>
      <c r="J29" s="85">
        <v>1.2534722222222222E-4</v>
      </c>
      <c r="K29" s="86">
        <f t="shared" si="1"/>
        <v>66.4819944598338</v>
      </c>
      <c r="L29" s="87" t="s">
        <v>47</v>
      </c>
      <c r="M29" s="88"/>
      <c r="O29" s="90" t="s">
        <v>50</v>
      </c>
    </row>
    <row r="30" spans="1:15" s="89" customFormat="1" ht="30" customHeight="1" x14ac:dyDescent="0.25">
      <c r="A30" s="78">
        <v>8</v>
      </c>
      <c r="B30" s="79">
        <v>147</v>
      </c>
      <c r="C30" s="80">
        <f>VLOOKUP(B30,[1]Список!$A$1:$F$551,2,0)</f>
        <v>10006462305</v>
      </c>
      <c r="D30" s="81" t="str">
        <f>VLOOKUP(B30,[1]Список!$A$1:$F$551,3,0)</f>
        <v>ГНИДЕНКО Екатерина</v>
      </c>
      <c r="E30" s="82">
        <f>VLOOKUP(B30,[1]Список!$A$1:$F$551,4,0)</f>
        <v>33949</v>
      </c>
      <c r="F30" s="80" t="str">
        <f>VLOOKUP(B30,[1]Список!$A$1:$F$551,5,0)</f>
        <v>МСМК</v>
      </c>
      <c r="G30" s="80" t="str">
        <f>VLOOKUP(B30,[1]Список!$A$1:$F$551,6,0)</f>
        <v>Санкт-Петербург</v>
      </c>
      <c r="H30" s="83">
        <v>6.2164351851851863E-5</v>
      </c>
      <c r="I30" s="84">
        <f t="shared" si="0"/>
        <v>6.4490740740740706E-5</v>
      </c>
      <c r="J30" s="85">
        <v>1.2665509259259257E-4</v>
      </c>
      <c r="K30" s="86">
        <f t="shared" si="1"/>
        <v>65.795485698620141</v>
      </c>
      <c r="L30" s="91" t="s">
        <v>47</v>
      </c>
      <c r="M30" s="88"/>
    </row>
    <row r="31" spans="1:15" s="89" customFormat="1" ht="30" customHeight="1" x14ac:dyDescent="0.25">
      <c r="A31" s="78">
        <v>9</v>
      </c>
      <c r="B31" s="79">
        <v>107</v>
      </c>
      <c r="C31" s="80">
        <f>VLOOKUP(B31,[1]Список!$A$1:$F$551,2,0)</f>
        <v>10089461161</v>
      </c>
      <c r="D31" s="81" t="str">
        <f>VLOOKUP(B31,[1]Список!$A$1:$F$551,3,0)</f>
        <v>НОВИКОВА Софья</v>
      </c>
      <c r="E31" s="82">
        <f>VLOOKUP(B31,[1]Список!$A$1:$F$551,4,0)</f>
        <v>38988</v>
      </c>
      <c r="F31" s="80" t="str">
        <f>VLOOKUP(B31,[1]Список!$A$1:$F$551,5,0)</f>
        <v>МС</v>
      </c>
      <c r="G31" s="80" t="str">
        <f>VLOOKUP(B31,[1]Список!$A$1:$F$551,6,0)</f>
        <v>Москва</v>
      </c>
      <c r="H31" s="83">
        <v>6.2523148148148152E-5</v>
      </c>
      <c r="I31" s="84">
        <f t="shared" si="0"/>
        <v>6.4756944444444446E-5</v>
      </c>
      <c r="J31" s="85">
        <v>1.272800925925926E-4</v>
      </c>
      <c r="K31" s="86">
        <f t="shared" si="1"/>
        <v>65.47240156406292</v>
      </c>
      <c r="L31" s="91" t="s">
        <v>47</v>
      </c>
      <c r="M31" s="88"/>
    </row>
    <row r="32" spans="1:15" s="89" customFormat="1" ht="30" customHeight="1" x14ac:dyDescent="0.25">
      <c r="A32" s="78">
        <v>10</v>
      </c>
      <c r="B32" s="79">
        <v>146</v>
      </c>
      <c r="C32" s="80">
        <f>VLOOKUP(B32,[1]Список!$A$1:$F$551,2,0)</f>
        <v>10009045636</v>
      </c>
      <c r="D32" s="81" t="str">
        <f>VLOOKUP(B32,[1]Список!$A$1:$F$551,3,0)</f>
        <v>АНТОНОВА Наталия</v>
      </c>
      <c r="E32" s="82">
        <f>VLOOKUP(B32,[1]Список!$A$1:$F$551,4,0)</f>
        <v>34844</v>
      </c>
      <c r="F32" s="80" t="str">
        <f>VLOOKUP(B32,[1]Список!$A$1:$F$551,5,0)</f>
        <v>ЗМС</v>
      </c>
      <c r="G32" s="80" t="str">
        <f>VLOOKUP(B32,[1]Список!$A$1:$F$551,6,0)</f>
        <v>Санкт-Петербург</v>
      </c>
      <c r="H32" s="83">
        <v>6.2777777777777783E-5</v>
      </c>
      <c r="I32" s="84">
        <f t="shared" si="0"/>
        <v>6.5405092592592571E-5</v>
      </c>
      <c r="J32" s="85">
        <v>1.2818287037037035E-4</v>
      </c>
      <c r="K32" s="86">
        <f t="shared" si="1"/>
        <v>65.011286681715589</v>
      </c>
      <c r="L32" s="91" t="s">
        <v>47</v>
      </c>
      <c r="M32" s="88"/>
    </row>
    <row r="33" spans="1:13" s="89" customFormat="1" ht="30" customHeight="1" x14ac:dyDescent="0.25">
      <c r="A33" s="78">
        <v>11</v>
      </c>
      <c r="B33" s="79">
        <v>108</v>
      </c>
      <c r="C33" s="80">
        <f>VLOOKUP(B33,[1]Список!$A$1:$F$551,2,0)</f>
        <v>10104021568</v>
      </c>
      <c r="D33" s="81" t="str">
        <f>VLOOKUP(B33,[1]Список!$A$1:$F$551,3,0)</f>
        <v>БУЗИНА Елизавета</v>
      </c>
      <c r="E33" s="82">
        <f>VLOOKUP(B33,[1]Список!$A$1:$F$551,4,0)</f>
        <v>38246</v>
      </c>
      <c r="F33" s="80" t="str">
        <f>VLOOKUP(B33,[1]Список!$A$1:$F$551,5,0)</f>
        <v>МС</v>
      </c>
      <c r="G33" s="80" t="str">
        <f>VLOOKUP(B33,[1]Список!$A$1:$F$551,6,0)</f>
        <v>Москва</v>
      </c>
      <c r="H33" s="83">
        <v>6.2939814814814811E-5</v>
      </c>
      <c r="I33" s="84">
        <f t="shared" si="0"/>
        <v>6.6273148148148135E-5</v>
      </c>
      <c r="J33" s="85">
        <v>1.2921296296296295E-4</v>
      </c>
      <c r="K33" s="86">
        <f t="shared" si="1"/>
        <v>64.493013256897171</v>
      </c>
      <c r="L33" s="91" t="s">
        <v>51</v>
      </c>
      <c r="M33" s="88"/>
    </row>
    <row r="34" spans="1:13" s="89" customFormat="1" ht="30" customHeight="1" x14ac:dyDescent="0.25">
      <c r="A34" s="78">
        <v>12</v>
      </c>
      <c r="B34" s="79">
        <v>133</v>
      </c>
      <c r="C34" s="80">
        <f>VLOOKUP(B34,[1]Список!$A$1:$F$551,2,0)</f>
        <v>10095066650</v>
      </c>
      <c r="D34" s="81" t="str">
        <f>VLOOKUP(B34,[1]Список!$A$1:$F$551,3,0)</f>
        <v>ХАЙБУЛЛАЕВА Виолетта</v>
      </c>
      <c r="E34" s="82">
        <f>VLOOKUP(B34,[1]Список!$A$1:$F$551,4,0)</f>
        <v>38905</v>
      </c>
      <c r="F34" s="80" t="str">
        <f>VLOOKUP(B34,[1]Список!$A$1:$F$551,5,0)</f>
        <v>КМС</v>
      </c>
      <c r="G34" s="80" t="str">
        <f>VLOOKUP(B34,[1]Список!$A$1:$F$551,6,0)</f>
        <v>Тульская область</v>
      </c>
      <c r="H34" s="83">
        <v>6.3599537037037045E-5</v>
      </c>
      <c r="I34" s="84">
        <f t="shared" si="0"/>
        <v>6.6331018518518532E-5</v>
      </c>
      <c r="J34" s="85">
        <v>1.2993055555555558E-4</v>
      </c>
      <c r="K34" s="86">
        <f t="shared" si="1"/>
        <v>64.136825227151249</v>
      </c>
      <c r="L34" s="87" t="s">
        <v>51</v>
      </c>
      <c r="M34" s="88"/>
    </row>
    <row r="35" spans="1:13" s="89" customFormat="1" ht="30" customHeight="1" x14ac:dyDescent="0.25">
      <c r="A35" s="78">
        <v>13</v>
      </c>
      <c r="B35" s="79">
        <v>148</v>
      </c>
      <c r="C35" s="80">
        <f>VLOOKUP(B35,[1]Список!$A$1:$F$551,2,0)</f>
        <v>10115496163</v>
      </c>
      <c r="D35" s="81" t="str">
        <f>VLOOKUP(B35,[1]Список!$A$1:$F$551,3,0)</f>
        <v>ЕФИМОВА Виктория</v>
      </c>
      <c r="E35" s="82">
        <f>VLOOKUP(B35,[1]Список!$A$1:$F$551,4,0)</f>
        <v>38895</v>
      </c>
      <c r="F35" s="80" t="str">
        <f>VLOOKUP(B35,[1]Список!$A$1:$F$551,5,0)</f>
        <v>МС</v>
      </c>
      <c r="G35" s="80" t="str">
        <f>VLOOKUP(B35,[1]Список!$A$1:$F$551,6,0)</f>
        <v>Санкт-Петербург</v>
      </c>
      <c r="H35" s="83">
        <v>6.3784722222222224E-5</v>
      </c>
      <c r="I35" s="84">
        <f t="shared" si="0"/>
        <v>6.622685185185186E-5</v>
      </c>
      <c r="J35" s="85">
        <v>1.3001157407407408E-4</v>
      </c>
      <c r="K35" s="86">
        <f t="shared" si="1"/>
        <v>64.096857473515527</v>
      </c>
      <c r="L35" s="87" t="s">
        <v>51</v>
      </c>
      <c r="M35" s="88"/>
    </row>
    <row r="36" spans="1:13" s="89" customFormat="1" ht="30" customHeight="1" x14ac:dyDescent="0.25">
      <c r="A36" s="78">
        <v>14</v>
      </c>
      <c r="B36" s="92">
        <v>150</v>
      </c>
      <c r="C36" s="80" t="str">
        <f>VLOOKUP(B36,[1]Список!$A$1:$F$551,2,0)</f>
        <v>10090420653</v>
      </c>
      <c r="D36" s="81" t="str">
        <f>VLOOKUP(B36,[1]Список!$A$1:$F$551,3,0)</f>
        <v>ИМИНОВА Камила</v>
      </c>
      <c r="E36" s="82">
        <f>VLOOKUP(B36,[1]Список!$A$1:$F$551,4,0)</f>
        <v>38763</v>
      </c>
      <c r="F36" s="80" t="str">
        <f>VLOOKUP(B36,[1]Список!$A$1:$F$551,5,0)</f>
        <v>МС</v>
      </c>
      <c r="G36" s="80" t="str">
        <f>VLOOKUP(B36,[1]Список!$A$1:$F$551,6,0)</f>
        <v>Санкт-Петербург</v>
      </c>
      <c r="H36" s="93">
        <v>6.3599537037037045E-5</v>
      </c>
      <c r="I36" s="84">
        <f t="shared" si="0"/>
        <v>6.6539351851851821E-5</v>
      </c>
      <c r="J36" s="94">
        <v>1.3013888888888887E-4</v>
      </c>
      <c r="K36" s="86">
        <f t="shared" si="1"/>
        <v>64.034151547492002</v>
      </c>
      <c r="L36" s="87" t="s">
        <v>51</v>
      </c>
      <c r="M36" s="95"/>
    </row>
    <row r="37" spans="1:13" s="89" customFormat="1" ht="30" customHeight="1" x14ac:dyDescent="0.25">
      <c r="A37" s="78">
        <v>15</v>
      </c>
      <c r="B37" s="92">
        <v>149</v>
      </c>
      <c r="C37" s="80">
        <f>VLOOKUP(B37,[1]Список!$A$1:$F$551,2,0)</f>
        <v>10091971239</v>
      </c>
      <c r="D37" s="81" t="str">
        <f>VLOOKUP(B37,[1]Список!$A$1:$F$551,3,0)</f>
        <v>ГУЦА Дарья</v>
      </c>
      <c r="E37" s="82">
        <f>VLOOKUP(B37,[1]Список!$A$1:$F$551,4,0)</f>
        <v>38975</v>
      </c>
      <c r="F37" s="80" t="str">
        <f>VLOOKUP(B37,[1]Список!$A$1:$F$551,5,0)</f>
        <v>МС</v>
      </c>
      <c r="G37" s="80" t="str">
        <f>VLOOKUP(B37,[1]Список!$A$1:$F$551,6,0)</f>
        <v>Санкт-Петербург</v>
      </c>
      <c r="H37" s="93">
        <v>6.5185185185185187E-5</v>
      </c>
      <c r="I37" s="84">
        <f t="shared" si="0"/>
        <v>6.77662037037037E-5</v>
      </c>
      <c r="J37" s="94">
        <v>1.3295138888888889E-4</v>
      </c>
      <c r="K37" s="86">
        <f t="shared" si="1"/>
        <v>62.679550796552633</v>
      </c>
      <c r="L37" s="87" t="s">
        <v>51</v>
      </c>
      <c r="M37" s="95"/>
    </row>
    <row r="38" spans="1:13" s="89" customFormat="1" ht="30" customHeight="1" x14ac:dyDescent="0.25">
      <c r="A38" s="78">
        <v>16</v>
      </c>
      <c r="B38" s="92">
        <v>144</v>
      </c>
      <c r="C38" s="80">
        <f>VLOOKUP(B38,[1]Список!$A$1:$F$551,2,0)</f>
        <v>10130776289</v>
      </c>
      <c r="D38" s="81" t="str">
        <f>VLOOKUP(B38,[1]Список!$A$1:$F$551,3,0)</f>
        <v>КОБЕЦ Александра</v>
      </c>
      <c r="E38" s="82">
        <f>VLOOKUP(B38,[1]Список!$A$1:$F$551,4,0)</f>
        <v>38747</v>
      </c>
      <c r="F38" s="80" t="str">
        <f>VLOOKUP(B38,[1]Список!$A$1:$F$551,5,0)</f>
        <v>МС</v>
      </c>
      <c r="G38" s="80" t="str">
        <f>VLOOKUP(B38,[1]Список!$A$1:$F$551,6,0)</f>
        <v>Московская область</v>
      </c>
      <c r="H38" s="93">
        <v>6.5104166666666666E-5</v>
      </c>
      <c r="I38" s="84">
        <f t="shared" si="0"/>
        <v>6.8587962962962963E-5</v>
      </c>
      <c r="J38" s="94">
        <v>1.3369212962962963E-4</v>
      </c>
      <c r="K38" s="86">
        <f t="shared" si="1"/>
        <v>62.332265604709555</v>
      </c>
      <c r="L38" s="91" t="s">
        <v>51</v>
      </c>
      <c r="M38" s="95"/>
    </row>
    <row r="39" spans="1:13" s="89" customFormat="1" ht="30" customHeight="1" x14ac:dyDescent="0.25">
      <c r="A39" s="78">
        <v>17</v>
      </c>
      <c r="B39" s="92">
        <v>135</v>
      </c>
      <c r="C39" s="80">
        <f>VLOOKUP(B39,[1]Список!$A$1:$F$551,2,0)</f>
        <v>10136682074</v>
      </c>
      <c r="D39" s="81" t="str">
        <f>VLOOKUP(B39,[1]Список!$A$1:$F$551,3,0)</f>
        <v>РОДИОНОВА Александра</v>
      </c>
      <c r="E39" s="82">
        <f>VLOOKUP(B39,[1]Список!$A$1:$F$551,4,0)</f>
        <v>32030</v>
      </c>
      <c r="F39" s="80" t="str">
        <f>VLOOKUP(B39,[1]Список!$A$1:$F$551,5,0)</f>
        <v>МС</v>
      </c>
      <c r="G39" s="80" t="str">
        <f>VLOOKUP(B39,[1]Список!$A$1:$F$551,6,0)</f>
        <v>Тульская область</v>
      </c>
      <c r="H39" s="93">
        <v>6.712962962962963E-5</v>
      </c>
      <c r="I39" s="84">
        <f t="shared" si="0"/>
        <v>6.7847222222222235E-5</v>
      </c>
      <c r="J39" s="94">
        <v>1.3497685185185186E-4</v>
      </c>
      <c r="K39" s="86">
        <f t="shared" si="1"/>
        <v>61.738981306808434</v>
      </c>
      <c r="L39" s="87" t="s">
        <v>51</v>
      </c>
      <c r="M39" s="95"/>
    </row>
    <row r="40" spans="1:13" s="89" customFormat="1" ht="30" customHeight="1" x14ac:dyDescent="0.25">
      <c r="A40" s="78">
        <v>18</v>
      </c>
      <c r="B40" s="92">
        <v>130</v>
      </c>
      <c r="C40" s="80">
        <f>VLOOKUP(B40,[1]Список!$A$1:$F$551,2,0)</f>
        <v>10091733183</v>
      </c>
      <c r="D40" s="81" t="str">
        <f>VLOOKUP(B40,[1]Список!$A$1:$F$551,3,0)</f>
        <v>КРОТКОВА Наталья</v>
      </c>
      <c r="E40" s="82">
        <f>VLOOKUP(B40,[1]Список!$A$1:$F$551,4,0)</f>
        <v>31898</v>
      </c>
      <c r="F40" s="80" t="str">
        <f>VLOOKUP(B40,[1]Список!$A$1:$F$551,5,0)</f>
        <v>КМС</v>
      </c>
      <c r="G40" s="80" t="str">
        <f>VLOOKUP(B40,[1]Список!$A$1:$F$551,6,0)</f>
        <v>Тульская область</v>
      </c>
      <c r="H40" s="93">
        <v>6.637731481481482E-5</v>
      </c>
      <c r="I40" s="84">
        <f t="shared" si="0"/>
        <v>6.9212962962962978E-5</v>
      </c>
      <c r="J40" s="94">
        <v>1.355902777777778E-4</v>
      </c>
      <c r="K40" s="86">
        <f t="shared" si="1"/>
        <v>61.459667093469903</v>
      </c>
      <c r="L40" s="87" t="s">
        <v>51</v>
      </c>
      <c r="M40" s="95"/>
    </row>
    <row r="41" spans="1:13" s="89" customFormat="1" ht="30" customHeight="1" x14ac:dyDescent="0.25">
      <c r="A41" s="78">
        <v>19</v>
      </c>
      <c r="B41" s="92">
        <v>136</v>
      </c>
      <c r="C41" s="80">
        <f>VLOOKUP(B41,[1]Список!$A$1:$F$551,2,0)</f>
        <v>10100041841</v>
      </c>
      <c r="D41" s="81" t="str">
        <f>VLOOKUP(B41,[1]Список!$A$1:$F$551,3,0)</f>
        <v>ВАСИЛЕНКО Владислава</v>
      </c>
      <c r="E41" s="82">
        <f>VLOOKUP(B41,[1]Список!$A$1:$F$551,4,0)</f>
        <v>39082</v>
      </c>
      <c r="F41" s="80" t="str">
        <f>VLOOKUP(B41,[1]Список!$A$1:$F$551,5,0)</f>
        <v>МС</v>
      </c>
      <c r="G41" s="80" t="str">
        <f>VLOOKUP(B41,[1]Список!$A$1:$F$551,6,0)</f>
        <v>Тульская область</v>
      </c>
      <c r="H41" s="93">
        <v>6.7349537037037042E-5</v>
      </c>
      <c r="I41" s="84">
        <f t="shared" si="0"/>
        <v>7.0231481481481474E-5</v>
      </c>
      <c r="J41" s="94">
        <v>1.3758101851851852E-4</v>
      </c>
      <c r="K41" s="86">
        <f t="shared" si="1"/>
        <v>60.570370993522346</v>
      </c>
      <c r="L41" s="87" t="s">
        <v>51</v>
      </c>
      <c r="M41" s="95"/>
    </row>
    <row r="42" spans="1:13" s="89" customFormat="1" ht="30" customHeight="1" x14ac:dyDescent="0.25">
      <c r="A42" s="78">
        <v>20</v>
      </c>
      <c r="B42" s="92">
        <v>116</v>
      </c>
      <c r="C42" s="80">
        <f>VLOOKUP(B42,[1]Список!$A$1:$F$551,2,0)</f>
        <v>10102050650</v>
      </c>
      <c r="D42" s="81" t="str">
        <f>VLOOKUP(B42,[1]Список!$A$1:$F$551,3,0)</f>
        <v>АРТЕМОВА Вера</v>
      </c>
      <c r="E42" s="82">
        <f>VLOOKUP(B42,[1]Список!$A$1:$F$551,4,0)</f>
        <v>38399</v>
      </c>
      <c r="F42" s="80" t="str">
        <f>VLOOKUP(B42,[1]Список!$A$1:$F$551,5,0)</f>
        <v>МС</v>
      </c>
      <c r="G42" s="80" t="str">
        <f>VLOOKUP(B42,[1]Список!$A$1:$F$551,6,0)</f>
        <v>Москва</v>
      </c>
      <c r="H42" s="93">
        <v>6.7731481481481481E-5</v>
      </c>
      <c r="I42" s="84">
        <f t="shared" si="0"/>
        <v>7.0381944444444433E-5</v>
      </c>
      <c r="J42" s="94">
        <v>1.3811342592592591E-4</v>
      </c>
      <c r="K42" s="86">
        <f t="shared" si="1"/>
        <v>60.336880918461418</v>
      </c>
      <c r="L42" s="96" t="s">
        <v>51</v>
      </c>
      <c r="M42" s="95"/>
    </row>
    <row r="43" spans="1:13" s="89" customFormat="1" ht="30" customHeight="1" x14ac:dyDescent="0.25">
      <c r="A43" s="78">
        <v>21</v>
      </c>
      <c r="B43" s="92">
        <v>132</v>
      </c>
      <c r="C43" s="80">
        <f>VLOOKUP(B43,[1]Список!$A$1:$F$551,2,0)</f>
        <v>10009045434</v>
      </c>
      <c r="D43" s="81" t="str">
        <f>VLOOKUP(B43,[1]Список!$A$1:$F$551,3,0)</f>
        <v>ГОНЧАРОВА Ольга</v>
      </c>
      <c r="E43" s="82">
        <f>VLOOKUP(B43,[1]Список!$A$1:$F$551,4,0)</f>
        <v>35656</v>
      </c>
      <c r="F43" s="80" t="str">
        <f>VLOOKUP(B43,[1]Список!$A$1:$F$551,5,0)</f>
        <v>МС</v>
      </c>
      <c r="G43" s="80" t="str">
        <f>VLOOKUP(B43,[1]Список!$A$1:$F$551,6,0)</f>
        <v>Тульская область</v>
      </c>
      <c r="H43" s="93">
        <v>7.2488425925925918E-5</v>
      </c>
      <c r="I43" s="84">
        <f t="shared" si="0"/>
        <v>7.6203703703703695E-5</v>
      </c>
      <c r="J43" s="94">
        <v>1.4869212962962961E-4</v>
      </c>
      <c r="K43" s="86">
        <f t="shared" si="1"/>
        <v>56.044212656651361</v>
      </c>
      <c r="L43" s="96" t="s">
        <v>52</v>
      </c>
      <c r="M43" s="95"/>
    </row>
    <row r="44" spans="1:13" s="89" customFormat="1" ht="30" customHeight="1" x14ac:dyDescent="0.25">
      <c r="A44" s="78">
        <v>22</v>
      </c>
      <c r="B44" s="92">
        <v>131</v>
      </c>
      <c r="C44" s="80">
        <f>VLOOKUP(B44,[1]Список!$A$1:$F$551,2,0)</f>
        <v>10142115084</v>
      </c>
      <c r="D44" s="81" t="str">
        <f>VLOOKUP(B44,[1]Список!$A$1:$F$551,3,0)</f>
        <v>ФЛОРИНСКАЯ Яна</v>
      </c>
      <c r="E44" s="82">
        <f>VLOOKUP(B44,[1]Список!$A$1:$F$551,4,0)</f>
        <v>31040</v>
      </c>
      <c r="F44" s="80" t="str">
        <f>VLOOKUP(B44,[1]Список!$A$1:$F$551,5,0)</f>
        <v>КМС</v>
      </c>
      <c r="G44" s="80" t="str">
        <f>VLOOKUP(B44,[1]Список!$A$1:$F$551,6,0)</f>
        <v>Тульская область</v>
      </c>
      <c r="H44" s="93">
        <v>7.3530092592592592E-5</v>
      </c>
      <c r="I44" s="84">
        <f t="shared" si="0"/>
        <v>7.5937499999999996E-5</v>
      </c>
      <c r="J44" s="94">
        <v>1.4946759259259259E-4</v>
      </c>
      <c r="K44" s="86">
        <f t="shared" si="1"/>
        <v>55.753445872696304</v>
      </c>
      <c r="L44" s="96" t="s">
        <v>52</v>
      </c>
      <c r="M44" s="95"/>
    </row>
    <row r="45" spans="1:13" s="89" customFormat="1" ht="30" customHeight="1" x14ac:dyDescent="0.25">
      <c r="A45" s="78">
        <v>23</v>
      </c>
      <c r="B45" s="92">
        <v>118</v>
      </c>
      <c r="C45" s="80">
        <f>VLOOKUP(B45,[1]Список!$A$1:$F$551,2,0)</f>
        <v>10114320746</v>
      </c>
      <c r="D45" s="81" t="str">
        <f>VLOOKUP(B45,[1]Список!$A$1:$F$551,3,0)</f>
        <v>РОЗЕНТАЛЬ Милана</v>
      </c>
      <c r="E45" s="82">
        <f>VLOOKUP(B45,[1]Список!$A$1:$F$551,4,0)</f>
        <v>38962</v>
      </c>
      <c r="F45" s="80" t="str">
        <f>VLOOKUP(B45,[1]Список!$A$1:$F$551,5,0)</f>
        <v>1 СР</v>
      </c>
      <c r="G45" s="80" t="str">
        <f>VLOOKUP(B45,[1]Список!$A$1:$F$551,6,0)</f>
        <v>Москва</v>
      </c>
      <c r="H45" s="93">
        <v>7.8634259259259263E-5</v>
      </c>
      <c r="I45" s="84">
        <f t="shared" si="0"/>
        <v>8.5474537037037048E-5</v>
      </c>
      <c r="J45" s="94">
        <v>1.6410879629629631E-4</v>
      </c>
      <c r="K45" s="86">
        <f t="shared" si="1"/>
        <v>50.779321531842861</v>
      </c>
      <c r="L45" s="97" t="s">
        <v>53</v>
      </c>
      <c r="M45" s="95"/>
    </row>
    <row r="46" spans="1:13" s="89" customFormat="1" ht="30" customHeight="1" x14ac:dyDescent="0.25">
      <c r="A46" s="78">
        <v>24</v>
      </c>
      <c r="B46" s="92">
        <v>145</v>
      </c>
      <c r="C46" s="80">
        <f>VLOOKUP(B46,[1]Список!$A$1:$F$551,2,0)</f>
        <v>10126583566</v>
      </c>
      <c r="D46" s="81" t="str">
        <f>VLOOKUP(B46,[1]Список!$A$1:$F$551,3,0)</f>
        <v>КРАСУЛИНА Марина</v>
      </c>
      <c r="E46" s="82">
        <f>VLOOKUP(B46,[1]Список!$A$1:$F$551,4,0)</f>
        <v>38923</v>
      </c>
      <c r="F46" s="80" t="str">
        <f>VLOOKUP(B46,[1]Список!$A$1:$F$551,5,0)</f>
        <v>1 СР</v>
      </c>
      <c r="G46" s="80" t="str">
        <f>VLOOKUP(B46,[1]Список!$A$1:$F$551,6,0)</f>
        <v>Московская область</v>
      </c>
      <c r="H46" s="93">
        <v>8.2534722222222219E-5</v>
      </c>
      <c r="I46" s="84">
        <f t="shared" si="0"/>
        <v>8.8252314814814809E-5</v>
      </c>
      <c r="J46" s="94">
        <v>1.7078703703703703E-4</v>
      </c>
      <c r="K46" s="86">
        <f t="shared" si="1"/>
        <v>48.793711032800218</v>
      </c>
      <c r="L46" s="97"/>
      <c r="M46" s="95"/>
    </row>
    <row r="47" spans="1:13" s="89" customFormat="1" ht="30" customHeight="1" thickBot="1" x14ac:dyDescent="0.3">
      <c r="A47" s="98"/>
      <c r="B47" s="99"/>
      <c r="C47" s="99"/>
      <c r="D47" s="99"/>
      <c r="E47" s="100"/>
      <c r="F47" s="99"/>
      <c r="G47" s="99"/>
      <c r="H47" s="101"/>
      <c r="I47" s="101"/>
      <c r="J47" s="102"/>
      <c r="K47" s="103"/>
      <c r="L47" s="104"/>
      <c r="M47" s="105"/>
    </row>
    <row r="48" spans="1:13" ht="10.5" customHeight="1" thickTop="1" thickBot="1" x14ac:dyDescent="0.3">
      <c r="A48" s="106"/>
    </row>
    <row r="49" spans="1:13" ht="24" thickTop="1" x14ac:dyDescent="0.25">
      <c r="A49" s="107" t="s">
        <v>54</v>
      </c>
      <c r="B49" s="108"/>
      <c r="C49" s="108"/>
      <c r="D49" s="108"/>
      <c r="E49" s="109"/>
      <c r="F49" s="109"/>
      <c r="G49" s="108"/>
      <c r="H49" s="108"/>
      <c r="I49" s="108"/>
      <c r="J49" s="108"/>
      <c r="K49" s="108"/>
      <c r="L49" s="108"/>
      <c r="M49" s="110"/>
    </row>
    <row r="50" spans="1:13" ht="23.25" x14ac:dyDescent="0.25">
      <c r="A50" s="111" t="s">
        <v>55</v>
      </c>
      <c r="B50" s="112"/>
      <c r="C50" s="113"/>
      <c r="D50" s="112"/>
      <c r="E50" s="114"/>
      <c r="F50" s="112"/>
      <c r="G50" s="115"/>
      <c r="H50" s="116"/>
      <c r="I50" s="117"/>
      <c r="J50" s="117"/>
      <c r="K50" s="117"/>
      <c r="L50" s="118"/>
      <c r="M50" s="119"/>
    </row>
    <row r="51" spans="1:13" ht="50.25" customHeight="1" x14ac:dyDescent="0.25">
      <c r="A51" s="111" t="s">
        <v>56</v>
      </c>
      <c r="B51" s="112"/>
      <c r="C51" s="120"/>
      <c r="D51" s="112"/>
      <c r="E51" s="114"/>
      <c r="F51" s="112"/>
      <c r="G51" s="115"/>
      <c r="H51" s="116"/>
      <c r="I51" s="117"/>
      <c r="J51" s="117"/>
      <c r="K51" s="117"/>
      <c r="L51" s="118"/>
      <c r="M51" s="119"/>
    </row>
    <row r="52" spans="1:13" ht="4.5" customHeight="1" x14ac:dyDescent="0.25">
      <c r="A52" s="111"/>
      <c r="B52" s="112"/>
      <c r="C52" s="112"/>
      <c r="D52" s="117"/>
      <c r="E52" s="121"/>
      <c r="F52" s="117"/>
      <c r="G52" s="117"/>
      <c r="H52" s="117"/>
      <c r="I52" s="117"/>
      <c r="J52" s="117"/>
      <c r="K52" s="117"/>
      <c r="L52" s="117"/>
      <c r="M52" s="122"/>
    </row>
    <row r="53" spans="1:13" ht="23.25" x14ac:dyDescent="0.25">
      <c r="A53" s="123"/>
      <c r="B53" s="124"/>
      <c r="C53" s="124"/>
      <c r="D53" s="125" t="s">
        <v>57</v>
      </c>
      <c r="E53" s="125"/>
      <c r="F53" s="125"/>
      <c r="G53" s="125" t="s">
        <v>58</v>
      </c>
      <c r="H53" s="125"/>
      <c r="I53" s="125"/>
      <c r="J53" s="125" t="s">
        <v>59</v>
      </c>
      <c r="K53" s="125"/>
      <c r="L53" s="125"/>
      <c r="M53" s="126"/>
    </row>
    <row r="54" spans="1:13" ht="23.25" x14ac:dyDescent="0.25">
      <c r="A54" s="127"/>
      <c r="B54" s="128"/>
      <c r="C54" s="128"/>
      <c r="D54" s="128"/>
      <c r="E54" s="128"/>
      <c r="F54" s="129"/>
      <c r="G54" s="130"/>
      <c r="H54" s="130"/>
      <c r="I54" s="130"/>
      <c r="J54" s="129"/>
      <c r="K54" s="129"/>
      <c r="L54" s="129"/>
      <c r="M54" s="131"/>
    </row>
    <row r="55" spans="1:13" ht="23.25" x14ac:dyDescent="0.25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32"/>
    </row>
    <row r="56" spans="1:13" ht="23.25" x14ac:dyDescent="0.25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5"/>
    </row>
    <row r="57" spans="1:13" ht="15" customHeight="1" x14ac:dyDescent="0.25">
      <c r="A57" s="136"/>
      <c r="B57" s="137"/>
      <c r="C57" s="137"/>
      <c r="D57" s="137"/>
      <c r="E57" s="138"/>
      <c r="F57" s="137"/>
      <c r="G57" s="137"/>
      <c r="H57" s="137"/>
      <c r="I57" s="137"/>
      <c r="J57" s="137"/>
      <c r="K57" s="137"/>
      <c r="L57" s="137"/>
      <c r="M57" s="139"/>
    </row>
    <row r="58" spans="1:13" ht="23.25" hidden="1" x14ac:dyDescent="0.25">
      <c r="A58" s="136"/>
      <c r="B58" s="137"/>
      <c r="C58" s="137"/>
      <c r="D58" s="137"/>
      <c r="E58" s="138"/>
      <c r="F58" s="137"/>
      <c r="G58" s="137"/>
      <c r="H58" s="137"/>
      <c r="I58" s="137"/>
      <c r="J58" s="137"/>
      <c r="K58" s="137"/>
      <c r="L58" s="137"/>
      <c r="M58" s="139"/>
    </row>
    <row r="59" spans="1:13" ht="24" thickBot="1" x14ac:dyDescent="0.3">
      <c r="A59" s="140" t="s">
        <v>17</v>
      </c>
      <c r="B59" s="141"/>
      <c r="C59" s="141"/>
      <c r="D59" s="142" t="str">
        <f>G19</f>
        <v>А.М.МИЛОШЕВИЧ (1 кат, г.Москва)</v>
      </c>
      <c r="E59" s="142"/>
      <c r="F59" s="142"/>
      <c r="G59" s="142" t="str">
        <f>G17</f>
        <v>В.Н.ГНИДЕНКО (ВК, г.Тула)</v>
      </c>
      <c r="H59" s="142"/>
      <c r="I59" s="142"/>
      <c r="J59" s="142" t="str">
        <f>G18</f>
        <v>О.В.БЕЛОБОРОДОВА (ВК, г.Москва)</v>
      </c>
      <c r="K59" s="142"/>
      <c r="L59" s="142"/>
      <c r="M59" s="143"/>
    </row>
    <row r="60" spans="1:13" ht="24" thickTop="1" x14ac:dyDescent="0.25">
      <c r="A60" s="130"/>
      <c r="B60" s="137"/>
      <c r="C60" s="137"/>
      <c r="D60" s="130"/>
      <c r="E60" s="144"/>
      <c r="F60" s="130"/>
      <c r="G60" s="130"/>
      <c r="H60" s="130"/>
      <c r="I60" s="130"/>
      <c r="J60" s="130"/>
      <c r="K60" s="130"/>
      <c r="L60" s="130"/>
      <c r="M60" s="130"/>
    </row>
  </sheetData>
  <mergeCells count="40">
    <mergeCell ref="D59:F59"/>
    <mergeCell ref="G59:I59"/>
    <mergeCell ref="J59:M59"/>
    <mergeCell ref="A49:D49"/>
    <mergeCell ref="G49:M49"/>
    <mergeCell ref="D53:F53"/>
    <mergeCell ref="G53:I53"/>
    <mergeCell ref="J53:M53"/>
    <mergeCell ref="A56:E56"/>
    <mergeCell ref="F56:I56"/>
    <mergeCell ref="J56:M56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50:G51">
    <cfRule type="duplicateValues" dxfId="1" priority="1"/>
  </conditionalFormatting>
  <conditionalFormatting sqref="D23:D46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5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2025-02-08T16:13:17Z</dcterms:created>
  <dcterms:modified xsi:type="dcterms:W3CDTF">2025-02-08T16:14:35Z</dcterms:modified>
</cp:coreProperties>
</file>