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время'!$B$22:$H$22</definedName>
    <definedName name="_xlnm.Print_Titles" localSheetId="0">'ВС гонка на время'!$22:$22</definedName>
    <definedName name="_xlnm.Print_Area" localSheetId="0">'ВС гонка на время'!$A$1:$K$42</definedName>
  </definedNames>
  <calcPr calcId="144525"/>
</workbook>
</file>

<file path=xl/calcChain.xml><?xml version="1.0" encoding="utf-8"?>
<calcChain xmlns="http://schemas.openxmlformats.org/spreadsheetml/2006/main">
  <c r="K33" i="106" l="1"/>
  <c r="K32" i="106"/>
  <c r="K31" i="106"/>
  <c r="H31" i="106"/>
  <c r="H34" i="106" l="1"/>
  <c r="H33" i="106" l="1"/>
  <c r="H32" i="106"/>
  <c r="H30" i="106" s="1"/>
  <c r="K34" i="106"/>
  <c r="K30" i="106"/>
  <c r="K29" i="106"/>
  <c r="K28" i="106"/>
  <c r="H29" i="106" l="1"/>
  <c r="I42" i="106"/>
  <c r="E42" i="106"/>
  <c r="A42" i="106"/>
</calcChain>
</file>

<file path=xl/sharedStrings.xml><?xml version="1.0" encoding="utf-8"?>
<sst xmlns="http://schemas.openxmlformats.org/spreadsheetml/2006/main" count="89" uniqueCount="84">
  <si>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</si>
  <si>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</si>
  <si>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</si>
  <si>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</si>
  <si>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</si>
  <si>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</si>
  <si>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</si>
  <si>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</si>
  <si>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</si>
  <si>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</si>
  <si>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</si>
  <si>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</si>
  <si>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</si>
  <si>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</si>
  <si>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</si>
  <si>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</si>
  <si>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</si>
  <si>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</si>
  <si>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</si>
  <si>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</si>
  <si>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</si>
  <si>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</si>
  <si>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</si>
  <si>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</si>
  <si>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</si>
  <si>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</si>
  <si>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</si>
  <si>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</si>
  <si>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</si>
  <si>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</si>
  <si>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</si>
  <si>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</si>
  <si>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</si>
  <si>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</si>
  <si>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</si>
  <si>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</si>
  <si>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</si>
  <si>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</si>
  <si>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</si>
  <si>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</si>
  <si>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</si>
  <si>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</si>
  <si>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</si>
  <si>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</si>
  <si>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</si>
  <si>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</si>
  <si>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</si>
  <si>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</si>
  <si>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</si>
  <si>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</si>
  <si>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Юниоры 17-18 лет</t>
  </si>
  <si>
    <t>ЧЕРНЫШОВ М.Ю. (г.Пенза)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</si>
  <si>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</si>
  <si>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</si>
  <si>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</si>
  <si>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</si>
  <si>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</si>
  <si>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</si>
  <si>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</si>
  <si>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</si>
  <si>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МЕЖРЕГИОНАЛЬНЫЕ СОРЕВНОВАНИЯ (ППФО)</t>
  </si>
  <si>
    <t>ДАТА ПРОВЕДЕНИЯ: 06 июня 2024г.</t>
  </si>
  <si>
    <t>№ ЕКП 2025: 2008580018030590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</si>
  <si>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10ч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</si>
  <si>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12ч 00м</t>
    </r>
  </si>
  <si>
    <t>ПЕРВЕНСТВО ПРИВОЛЖСКОГО ФЕДЕРАЛЬНОГО ОКРУГА</t>
  </si>
  <si>
    <t>МЯГКОВ А.О. (IК, г. Саранск)</t>
  </si>
  <si>
    <t>68</t>
  </si>
  <si>
    <t>10076197625</t>
  </si>
  <si>
    <t>Котельников Никита Дмитриевич</t>
  </si>
  <si>
    <t>23.12.2007</t>
  </si>
  <si>
    <t>Мордовия</t>
  </si>
  <si>
    <t>0:00:36,15</t>
  </si>
  <si>
    <t>60</t>
  </si>
  <si>
    <t>10093067339</t>
  </si>
  <si>
    <t>Козинка Роман Сергеевич</t>
  </si>
  <si>
    <t>13.12.2008</t>
  </si>
  <si>
    <t>0:00:36,87</t>
  </si>
  <si>
    <t>184</t>
  </si>
  <si>
    <t>10092520503</t>
  </si>
  <si>
    <t>Козионов Константин Витальевич</t>
  </si>
  <si>
    <t>24.02.2008</t>
  </si>
  <si>
    <t>Удмуртская Республика</t>
  </si>
  <si>
    <t>0:00:45,57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</si>
</sst>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  <font>
      <b/>
      <sz val="2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5" xfId="2" applyFont="1" applyFill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5" xfId="2" applyFont="1" applyBorder="1" applyAlignment="1">
      <alignment horizontal="right" vertical="center"/>
    </xf>
    <xf numFmtId="0" fontId="9" fillId="0" borderId="23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 wrapText="1"/>
    </xf>
    <xf numFmtId="0" fontId="13" fillId="2" borderId="3" xfId="2" applyFont="1" applyFill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14" fontId="9" fillId="0" borderId="20" xfId="2" applyNumberFormat="1" applyFont="1" applyBorder="1" applyAlignment="1">
      <alignment vertical="center"/>
    </xf>
    <xf numFmtId="0" fontId="21" fillId="0" borderId="23" xfId="2" applyFont="1" applyBorder="1" applyAlignment="1">
      <alignment horizontal="left" vertical="center" wrapText="1"/>
    </xf>
    <xf numFmtId="164" fontId="21" fillId="0" borderId="23" xfId="2" applyNumberFormat="1" applyFont="1" applyBorder="1" applyAlignment="1">
      <alignment horizontal="left" vertical="center" wrapText="1"/>
    </xf>
    <xf numFmtId="0" fontId="9" fillId="0" borderId="31" xfId="2" applyFont="1" applyBorder="1" applyAlignment="1">
      <alignment horizontal="justify"/>
    </xf>
    <xf numFmtId="0" fontId="17" fillId="2" borderId="29" xfId="8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 wrapText="1"/>
    </xf>
    <xf numFmtId="0" fontId="17" fillId="2" borderId="30" xfId="8" applyFont="1" applyFill="1" applyBorder="1" applyAlignment="1">
      <alignment vertical="center" wrapText="1"/>
    </xf>
    <xf numFmtId="0" fontId="22" fillId="0" borderId="11" xfId="0" applyFont="1" applyBorder="1"/>
    <xf numFmtId="165" fontId="15" fillId="0" borderId="7" xfId="2" applyNumberFormat="1" applyFont="1" applyBorder="1" applyAlignment="1">
      <alignment horizontal="lef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8" fillId="0" borderId="31" xfId="7" applyFont="1" applyBorder="1" applyAlignment="1">
      <alignment vertical="center" wrapText="1"/>
    </xf>
    <xf numFmtId="14" fontId="14" fillId="0" borderId="33" xfId="2" applyNumberFormat="1" applyFont="1" applyBorder="1" applyAlignment="1">
      <alignment horizontal="center" vertical="center" wrapText="1"/>
    </xf>
    <xf numFmtId="164" fontId="14" fillId="0" borderId="33" xfId="2" applyNumberFormat="1" applyFont="1" applyBorder="1" applyAlignment="1">
      <alignment horizontal="center" vertical="center" wrapText="1"/>
    </xf>
    <xf numFmtId="164" fontId="14" fillId="0" borderId="34" xfId="2" applyNumberFormat="1" applyFont="1" applyBorder="1" applyAlignment="1">
      <alignment horizontal="center" vertical="center" wrapText="1"/>
    </xf>
    <xf numFmtId="165" fontId="12" fillId="0" borderId="31" xfId="2" applyNumberFormat="1" applyFont="1" applyBorder="1" applyAlignment="1">
      <alignment vertical="center" wrapText="1"/>
    </xf>
    <xf numFmtId="0" fontId="11" fillId="0" borderId="23" xfId="2" applyFont="1" applyBorder="1" applyAlignment="1">
      <alignment horizontal="right" vertical="center" wrapText="1"/>
    </xf>
    <xf numFmtId="0" fontId="11" fillId="0" borderId="24" xfId="2" applyFont="1" applyBorder="1" applyAlignment="1">
      <alignment horizontal="right" vertical="center" wrapText="1"/>
    </xf>
    <xf numFmtId="0" fontId="17" fillId="2" borderId="35" xfId="2" applyFont="1" applyFill="1" applyBorder="1" applyAlignment="1">
      <alignment horizontal="center" vertical="center"/>
    </xf>
    <xf numFmtId="0" fontId="17" fillId="2" borderId="35" xfId="8" applyFont="1" applyFill="1" applyBorder="1" applyAlignment="1">
      <alignment horizontal="center" vertical="center" wrapText="1"/>
    </xf>
    <xf numFmtId="14" fontId="17" fillId="2" borderId="35" xfId="8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165" fontId="17" fillId="0" borderId="15" xfId="2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32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306917</xdr:colOff>
      <xdr:row>0</xdr:row>
      <xdr:rowOff>115781</xdr:rowOff>
    </xdr:from>
    <xdr:to>
      <xdr:col>10</xdr:col>
      <xdr:colOff>887942</xdr:colOff>
      <xdr:row>4</xdr:row>
      <xdr:rowOff>61874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9084" y="115781"/>
          <a:ext cx="1512359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8367" cy="119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6"/>
  <sheetViews>
    <sheetView tabSelected="1" view="pageBreakPreview" topLeftCell="A10" zoomScale="90" zoomScaleNormal="70" zoomScaleSheetLayoutView="90" zoomScalePageLayoutView="50" workbookViewId="0">
      <selection activeCell="A26" sqref="A26:XFD30"/>
    </sheetView>
  </sheetViews>
  <sheetFormatPr defaultColWidth="9.109375" defaultRowHeight="13.8" x14ac:dyDescent="0.25"/>
  <cols>
    <col min="1" max="1" width="7" style="1" customWidth="1"/>
    <col min="2" max="2" width="7.88671875" style="29" customWidth="1"/>
    <col min="3" max="3" width="15" style="29" customWidth="1"/>
    <col min="4" max="4" width="36.77734375" style="1" customWidth="1"/>
    <col min="5" max="5" width="12.6640625" style="11" customWidth="1"/>
    <col min="6" max="6" width="12.44140625" style="1" customWidth="1"/>
    <col min="7" max="7" width="30" style="1" customWidth="1"/>
    <col min="8" max="8" width="15.33203125" style="24" customWidth="1"/>
    <col min="9" max="9" width="5.5546875" style="24" customWidth="1"/>
    <col min="10" max="10" width="14" style="1" customWidth="1"/>
    <col min="11" max="11" width="14.6640625" style="1" customWidth="1"/>
    <col min="12" max="16384" width="9.109375" style="1"/>
  </cols>
  <sheetData>
    <row r="1" spans="1:11" customFormat="1" ht="21" x14ac:dyDescent="0.25">
      <c r="A1" s="98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customFormat="1" ht="21" x14ac:dyDescent="0.25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customFormat="1" ht="21" x14ac:dyDescent="0.25">
      <c r="A3" s="98" t="s">
        <v>53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customFormat="1" ht="21" x14ac:dyDescent="0.25">
      <c r="A4" s="98" t="s">
        <v>54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customFormat="1" ht="21" x14ac:dyDescent="0.25">
      <c r="A5" s="98" t="s">
        <v>55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customFormat="1" ht="25.8" x14ac:dyDescent="0.25">
      <c r="A6" s="130" t="s">
        <v>65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1" customFormat="1" ht="28.8" hidden="1" x14ac:dyDescent="0.25">
      <c r="A7" s="99" t="s">
        <v>60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customFormat="1" ht="21" x14ac:dyDescent="0.25">
      <c r="A8" s="100" t="s">
        <v>11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customFormat="1" ht="21.6" thickBot="1" x14ac:dyDescent="0.3">
      <c r="A9" s="101" t="s">
        <v>24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ht="19.5" customHeight="1" thickTop="1" x14ac:dyDescent="0.25">
      <c r="A10" s="102" t="s">
        <v>16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4"/>
    </row>
    <row r="11" spans="1:11" ht="18" customHeight="1" x14ac:dyDescent="0.25">
      <c r="A11" s="105" t="s">
        <v>39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7"/>
    </row>
    <row r="12" spans="1:11" ht="19.5" customHeight="1" x14ac:dyDescent="0.25">
      <c r="A12" s="105" t="s">
        <v>50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7"/>
    </row>
    <row r="13" spans="1:11" ht="5.25" customHeight="1" x14ac:dyDescent="0.25">
      <c r="A13" s="95" t="s">
        <v>24</v>
      </c>
      <c r="B13" s="96"/>
      <c r="C13" s="96"/>
      <c r="D13" s="96"/>
      <c r="E13" s="96"/>
      <c r="F13" s="96"/>
      <c r="G13" s="96"/>
      <c r="H13" s="96"/>
      <c r="I13" s="96"/>
      <c r="J13" s="96"/>
      <c r="K13" s="97"/>
    </row>
    <row r="14" spans="1:11" ht="15.6" x14ac:dyDescent="0.25">
      <c r="A14" s="108" t="s">
        <v>56</v>
      </c>
      <c r="B14" s="109"/>
      <c r="C14" s="109"/>
      <c r="D14" s="109"/>
      <c r="E14" s="2"/>
      <c r="F14" s="94" t="s">
        <v>63</v>
      </c>
      <c r="G14" s="94"/>
      <c r="H14" s="12"/>
      <c r="I14" s="12"/>
      <c r="J14" s="3"/>
      <c r="K14" s="4" t="s">
        <v>44</v>
      </c>
    </row>
    <row r="15" spans="1:11" ht="15.6" x14ac:dyDescent="0.25">
      <c r="A15" s="110" t="s">
        <v>61</v>
      </c>
      <c r="B15" s="111"/>
      <c r="C15" s="111"/>
      <c r="D15" s="111"/>
      <c r="E15" s="5"/>
      <c r="F15" s="33" t="s">
        <v>64</v>
      </c>
      <c r="G15" s="33"/>
      <c r="H15" s="13"/>
      <c r="I15" s="13"/>
      <c r="J15" s="6"/>
      <c r="K15" s="7" t="s">
        <v>62</v>
      </c>
    </row>
    <row r="16" spans="1:11" ht="14.4" x14ac:dyDescent="0.25">
      <c r="A16" s="112" t="s">
        <v>6</v>
      </c>
      <c r="B16" s="113"/>
      <c r="C16" s="113"/>
      <c r="D16" s="113"/>
      <c r="E16" s="113"/>
      <c r="F16" s="113"/>
      <c r="G16" s="114"/>
      <c r="H16" s="115" t="s">
        <v>0</v>
      </c>
      <c r="I16" s="116"/>
      <c r="J16" s="116"/>
      <c r="K16" s="117"/>
    </row>
    <row r="17" spans="1:11" ht="24.9" customHeight="1" x14ac:dyDescent="0.25">
      <c r="A17" s="14" t="s">
        <v>12</v>
      </c>
      <c r="B17" s="8"/>
      <c r="C17" s="8"/>
      <c r="D17" s="15"/>
      <c r="E17" s="16"/>
      <c r="F17" s="15"/>
      <c r="G17" s="9" t="s">
        <v>51</v>
      </c>
      <c r="H17" s="79" t="s">
        <v>29</v>
      </c>
      <c r="I17" s="80"/>
      <c r="J17" s="80"/>
      <c r="K17" s="45"/>
    </row>
    <row r="18" spans="1:11" ht="24.9" customHeight="1" x14ac:dyDescent="0.25">
      <c r="A18" s="14" t="s">
        <v>13</v>
      </c>
      <c r="B18" s="8"/>
      <c r="C18" s="8"/>
      <c r="D18" s="9"/>
      <c r="E18" s="32"/>
      <c r="F18" s="17"/>
      <c r="G18" s="88" t="s">
        <v>52</v>
      </c>
      <c r="H18" s="79" t="s">
        <v>31</v>
      </c>
      <c r="I18" s="80"/>
      <c r="J18" s="80"/>
      <c r="K18" s="61" t="s">
        <v>57</v>
      </c>
    </row>
    <row r="19" spans="1:11" ht="24.9" customHeight="1" x14ac:dyDescent="0.25">
      <c r="A19" s="14" t="s">
        <v>14</v>
      </c>
      <c r="B19" s="8"/>
      <c r="C19" s="8"/>
      <c r="D19" s="9"/>
      <c r="E19" s="32"/>
      <c r="F19" s="17"/>
      <c r="G19" s="88" t="s">
        <v>58</v>
      </c>
      <c r="H19" s="79" t="s">
        <v>32</v>
      </c>
      <c r="I19" s="80"/>
      <c r="J19" s="80"/>
      <c r="K19" s="61" t="s">
        <v>59</v>
      </c>
    </row>
    <row r="20" spans="1:11" ht="24.9" customHeight="1" thickBot="1" x14ac:dyDescent="0.3">
      <c r="A20" s="14" t="s">
        <v>10</v>
      </c>
      <c r="B20" s="34"/>
      <c r="C20" s="34"/>
      <c r="D20" s="17"/>
      <c r="F20" s="35"/>
      <c r="G20" s="89" t="s">
        <v>66</v>
      </c>
      <c r="H20" s="78" t="s">
        <v>30</v>
      </c>
      <c r="I20" s="81"/>
      <c r="J20" s="82"/>
      <c r="K20" s="62">
        <v>1</v>
      </c>
    </row>
    <row r="21" spans="1:11" ht="7.5" customHeight="1" thickTop="1" x14ac:dyDescent="0.25">
      <c r="A21" s="68"/>
      <c r="B21" s="69"/>
      <c r="C21" s="69"/>
      <c r="D21" s="68"/>
      <c r="E21" s="70"/>
      <c r="F21" s="68"/>
      <c r="G21" s="68"/>
      <c r="H21" s="118"/>
      <c r="I21" s="118"/>
      <c r="J21" s="68"/>
      <c r="K21" s="68"/>
    </row>
    <row r="22" spans="1:11" s="10" customFormat="1" ht="36.75" customHeight="1" x14ac:dyDescent="0.25">
      <c r="A22" s="90" t="s">
        <v>4</v>
      </c>
      <c r="B22" s="91" t="s">
        <v>8</v>
      </c>
      <c r="C22" s="91" t="s">
        <v>23</v>
      </c>
      <c r="D22" s="91" t="s">
        <v>1</v>
      </c>
      <c r="E22" s="92" t="s">
        <v>22</v>
      </c>
      <c r="F22" s="91" t="s">
        <v>5</v>
      </c>
      <c r="G22" s="91" t="s">
        <v>26</v>
      </c>
      <c r="H22" s="74" t="s">
        <v>38</v>
      </c>
      <c r="I22" s="76"/>
      <c r="J22" s="75" t="s">
        <v>18</v>
      </c>
      <c r="K22" s="75" t="s">
        <v>9</v>
      </c>
    </row>
    <row r="23" spans="1:11" s="10" customFormat="1" ht="24.9" customHeight="1" x14ac:dyDescent="0.3">
      <c r="A23" s="93">
        <v>1</v>
      </c>
      <c r="B23" s="93" t="s">
        <v>67</v>
      </c>
      <c r="C23" s="93" t="s">
        <v>68</v>
      </c>
      <c r="D23" s="93" t="s">
        <v>69</v>
      </c>
      <c r="E23" s="93" t="s">
        <v>70</v>
      </c>
      <c r="F23" s="93" t="s">
        <v>20</v>
      </c>
      <c r="G23" s="93" t="s">
        <v>71</v>
      </c>
      <c r="H23" s="93" t="s">
        <v>72</v>
      </c>
      <c r="I23" s="77"/>
      <c r="J23" s="65"/>
      <c r="K23" s="66"/>
    </row>
    <row r="24" spans="1:11" s="10" customFormat="1" ht="24.9" customHeight="1" x14ac:dyDescent="0.3">
      <c r="A24" s="93">
        <v>2</v>
      </c>
      <c r="B24" s="93" t="s">
        <v>73</v>
      </c>
      <c r="C24" s="93" t="s">
        <v>74</v>
      </c>
      <c r="D24" s="93" t="s">
        <v>75</v>
      </c>
      <c r="E24" s="93" t="s">
        <v>76</v>
      </c>
      <c r="F24" s="93" t="s">
        <v>20</v>
      </c>
      <c r="G24" s="93" t="s">
        <v>71</v>
      </c>
      <c r="H24" s="93" t="s">
        <v>77</v>
      </c>
      <c r="I24" s="77"/>
      <c r="J24" s="63"/>
      <c r="K24" s="64"/>
    </row>
    <row r="25" spans="1:11" s="10" customFormat="1" ht="24.9" customHeight="1" x14ac:dyDescent="0.3">
      <c r="A25" s="93">
        <v>3</v>
      </c>
      <c r="B25" s="93" t="s">
        <v>78</v>
      </c>
      <c r="C25" s="93" t="s">
        <v>79</v>
      </c>
      <c r="D25" s="93" t="s">
        <v>80</v>
      </c>
      <c r="E25" s="93" t="s">
        <v>81</v>
      </c>
      <c r="F25" s="93" t="s">
        <v>47</v>
      </c>
      <c r="G25" s="93" t="s">
        <v>82</v>
      </c>
      <c r="H25" s="93" t="s">
        <v>83</v>
      </c>
      <c r="I25" s="77"/>
      <c r="J25" s="63"/>
      <c r="K25" s="64"/>
    </row>
    <row r="26" spans="1:11" ht="16.2" thickBot="1" x14ac:dyDescent="0.35">
      <c r="A26" s="18"/>
      <c r="B26" s="73"/>
      <c r="C26" s="73"/>
      <c r="D26" s="83"/>
      <c r="E26" s="84"/>
      <c r="F26" s="85"/>
      <c r="G26" s="86"/>
      <c r="H26" s="87"/>
      <c r="I26" s="19"/>
      <c r="J26" s="20"/>
      <c r="K26" s="20"/>
    </row>
    <row r="27" spans="1:11" ht="15" thickTop="1" x14ac:dyDescent="0.25">
      <c r="A27" s="120" t="s">
        <v>3</v>
      </c>
      <c r="B27" s="121"/>
      <c r="C27" s="121"/>
      <c r="D27" s="121"/>
      <c r="E27" s="67"/>
      <c r="F27" s="44"/>
      <c r="G27" s="121" t="s">
        <v>25</v>
      </c>
      <c r="H27" s="121"/>
      <c r="I27" s="121"/>
      <c r="J27" s="121"/>
      <c r="K27" s="122"/>
    </row>
    <row r="28" spans="1:11" x14ac:dyDescent="0.25">
      <c r="A28" s="53" t="s">
        <v>33</v>
      </c>
      <c r="B28" s="17"/>
      <c r="C28" s="17"/>
      <c r="D28" s="54"/>
      <c r="E28" s="22"/>
      <c r="F28" s="51"/>
      <c r="G28" s="21" t="s">
        <v>21</v>
      </c>
      <c r="H28" s="47">
        <v>3</v>
      </c>
      <c r="I28" s="57"/>
      <c r="J28" s="36" t="s">
        <v>19</v>
      </c>
      <c r="K28" s="60">
        <f>COUNTIF(F23:F25,"ЗМС")</f>
        <v>0</v>
      </c>
    </row>
    <row r="29" spans="1:11" x14ac:dyDescent="0.25">
      <c r="A29" s="53" t="s">
        <v>34</v>
      </c>
      <c r="B29" s="17"/>
      <c r="C29" s="17"/>
      <c r="D29" s="54"/>
      <c r="E29" s="1"/>
      <c r="F29" s="52"/>
      <c r="G29" s="23" t="s">
        <v>45</v>
      </c>
      <c r="H29" s="46">
        <f>H30+H33</f>
        <v>3</v>
      </c>
      <c r="I29" s="49"/>
      <c r="J29" s="36" t="s">
        <v>15</v>
      </c>
      <c r="K29" s="60">
        <f>COUNTIF(F24:F26,"МСМК")</f>
        <v>0</v>
      </c>
    </row>
    <row r="30" spans="1:11" x14ac:dyDescent="0.25">
      <c r="A30" s="53" t="s">
        <v>35</v>
      </c>
      <c r="B30" s="17"/>
      <c r="C30" s="17"/>
      <c r="D30" s="54"/>
      <c r="E30" s="1"/>
      <c r="F30" s="52"/>
      <c r="G30" s="23" t="s">
        <v>46</v>
      </c>
      <c r="H30" s="46">
        <f>H31+H32+H34</f>
        <v>3</v>
      </c>
      <c r="I30" s="49"/>
      <c r="J30" s="36" t="s">
        <v>17</v>
      </c>
      <c r="K30" s="60">
        <f>COUNTIF(F25:F27,"МС")</f>
        <v>0</v>
      </c>
    </row>
    <row r="31" spans="1:11" ht="9.75" customHeight="1" x14ac:dyDescent="0.25">
      <c r="A31" s="53" t="s">
        <v>36</v>
      </c>
      <c r="B31" s="17"/>
      <c r="C31" s="17"/>
      <c r="D31" s="54"/>
      <c r="E31" s="1"/>
      <c r="F31" s="52"/>
      <c r="G31" s="23" t="s">
        <v>40</v>
      </c>
      <c r="H31" s="47">
        <f>COUNT(A23:A25)</f>
        <v>3</v>
      </c>
      <c r="I31" s="48"/>
      <c r="J31" s="36" t="s">
        <v>20</v>
      </c>
      <c r="K31" s="60">
        <f>COUNTIF(F23:F28,"КМС")</f>
        <v>2</v>
      </c>
    </row>
    <row r="32" spans="1:11" x14ac:dyDescent="0.25">
      <c r="A32" s="53"/>
      <c r="B32" s="17"/>
      <c r="C32" s="17"/>
      <c r="D32" s="54"/>
      <c r="E32" s="1"/>
      <c r="F32" s="52"/>
      <c r="G32" s="23" t="s">
        <v>41</v>
      </c>
      <c r="H32" s="47">
        <f>COUNTIF(A23:A25,"НФ")</f>
        <v>0</v>
      </c>
      <c r="I32" s="48"/>
      <c r="J32" s="71" t="s">
        <v>47</v>
      </c>
      <c r="K32" s="60">
        <f>COUNTIF(F23:F29,"1 сп.р.")</f>
        <v>1</v>
      </c>
    </row>
    <row r="33" spans="1:26" x14ac:dyDescent="0.25">
      <c r="A33" s="53"/>
      <c r="B33" s="17"/>
      <c r="C33" s="17"/>
      <c r="D33" s="54"/>
      <c r="E33" s="1"/>
      <c r="F33" s="52"/>
      <c r="G33" s="23" t="s">
        <v>42</v>
      </c>
      <c r="H33" s="37">
        <f>COUNTIF(A23:A25,"НС")</f>
        <v>0</v>
      </c>
      <c r="I33" s="50"/>
      <c r="J33" s="72" t="s">
        <v>49</v>
      </c>
      <c r="K33" s="60">
        <f>COUNTIF(F23:F30,"2 сп.р.")</f>
        <v>0</v>
      </c>
    </row>
    <row r="34" spans="1:26" x14ac:dyDescent="0.25">
      <c r="A34" s="53"/>
      <c r="B34" s="17"/>
      <c r="C34" s="17"/>
      <c r="D34" s="54"/>
      <c r="E34" s="25"/>
      <c r="F34" s="58"/>
      <c r="G34" s="23" t="s">
        <v>43</v>
      </c>
      <c r="H34" s="37">
        <f>COUNTIF(A23:A25,"ДСКВ")</f>
        <v>0</v>
      </c>
      <c r="I34" s="59"/>
      <c r="J34" s="72" t="s">
        <v>48</v>
      </c>
      <c r="K34" s="60">
        <f>COUNTIF(F26:F31,"3 сп.р.")</f>
        <v>0</v>
      </c>
    </row>
    <row r="35" spans="1:26" x14ac:dyDescent="0.25">
      <c r="A35" s="26"/>
      <c r="K35" s="27"/>
    </row>
    <row r="36" spans="1:26" ht="15.6" x14ac:dyDescent="0.25">
      <c r="A36" s="123" t="s">
        <v>2</v>
      </c>
      <c r="B36" s="124"/>
      <c r="C36" s="124"/>
      <c r="D36" s="124"/>
      <c r="E36" s="125" t="s">
        <v>7</v>
      </c>
      <c r="F36" s="125"/>
      <c r="G36" s="125"/>
      <c r="H36" s="125"/>
      <c r="I36" s="125" t="s">
        <v>37</v>
      </c>
      <c r="J36" s="125"/>
      <c r="K36" s="126"/>
    </row>
    <row r="37" spans="1:26" x14ac:dyDescent="0.25">
      <c r="A37" s="26"/>
      <c r="B37" s="1"/>
      <c r="C37" s="1"/>
      <c r="E37" s="1"/>
      <c r="F37" s="22"/>
      <c r="G37" s="22"/>
      <c r="H37" s="22"/>
      <c r="I37" s="22"/>
      <c r="J37" s="22"/>
      <c r="K37" s="31"/>
    </row>
    <row r="38" spans="1:26" x14ac:dyDescent="0.25">
      <c r="A38" s="28"/>
      <c r="D38" s="29"/>
      <c r="E38" s="55"/>
      <c r="F38" s="29"/>
      <c r="G38" s="29"/>
      <c r="H38" s="56"/>
      <c r="I38" s="56"/>
      <c r="J38" s="29"/>
      <c r="K38" s="30"/>
    </row>
    <row r="39" spans="1:26" s="11" customFormat="1" x14ac:dyDescent="0.25">
      <c r="A39" s="28"/>
      <c r="B39" s="29"/>
      <c r="C39" s="29"/>
      <c r="D39" s="29"/>
      <c r="E39" s="55"/>
      <c r="F39" s="29"/>
      <c r="G39" s="29"/>
      <c r="H39" s="56"/>
      <c r="I39" s="56"/>
      <c r="J39" s="29"/>
      <c r="K39" s="3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40" customFormat="1" ht="18" x14ac:dyDescent="0.25">
      <c r="A40" s="28"/>
      <c r="B40" s="29"/>
      <c r="C40" s="29"/>
      <c r="D40" s="29"/>
      <c r="E40" s="55"/>
      <c r="F40" s="29"/>
      <c r="G40" s="29"/>
      <c r="H40" s="56"/>
      <c r="I40" s="56"/>
      <c r="J40" s="29"/>
      <c r="K40" s="30"/>
    </row>
    <row r="41" spans="1:26" x14ac:dyDescent="0.25">
      <c r="A41" s="28"/>
      <c r="D41" s="29"/>
      <c r="E41" s="55"/>
      <c r="F41" s="29"/>
      <c r="G41" s="29"/>
      <c r="H41" s="56"/>
      <c r="I41" s="56"/>
      <c r="J41" s="29"/>
      <c r="K41" s="30"/>
    </row>
    <row r="42" spans="1:26" ht="16.2" thickBot="1" x14ac:dyDescent="0.3">
      <c r="A42" s="127" t="str">
        <f>G19</f>
        <v>БУКОВА О.Ю.(IК, г. Пенза)</v>
      </c>
      <c r="B42" s="128"/>
      <c r="C42" s="128"/>
      <c r="D42" s="128"/>
      <c r="E42" s="128" t="str">
        <f>G18</f>
        <v>БОЯРОВ В.В. (ВК, г. Саранск)</v>
      </c>
      <c r="F42" s="128"/>
      <c r="G42" s="128"/>
      <c r="H42" s="128"/>
      <c r="I42" s="128" t="str">
        <f>G20</f>
        <v>МЯГКОВ А.О. (IК, г. Саранск)</v>
      </c>
      <c r="J42" s="128"/>
      <c r="K42" s="129"/>
    </row>
    <row r="43" spans="1:26" ht="14.4" thickTop="1" x14ac:dyDescent="0.25"/>
    <row r="44" spans="1:26" ht="18" x14ac:dyDescent="0.25">
      <c r="A44" s="40"/>
      <c r="B44" s="41"/>
      <c r="C44" s="41"/>
      <c r="D44" s="40"/>
      <c r="E44" s="42"/>
      <c r="F44" s="40"/>
      <c r="G44" s="40"/>
      <c r="H44" s="43"/>
      <c r="I44" s="43"/>
      <c r="J44" s="40"/>
      <c r="K44" s="40"/>
    </row>
    <row r="45" spans="1:26" ht="21" x14ac:dyDescent="0.25">
      <c r="A45" s="38"/>
      <c r="B45" s="38"/>
      <c r="C45" s="39"/>
      <c r="D45" s="119"/>
      <c r="E45" s="119"/>
      <c r="F45" s="119"/>
      <c r="G45" s="119"/>
    </row>
    <row r="46" spans="1:26" ht="18" x14ac:dyDescent="0.25">
      <c r="D46" s="40"/>
    </row>
  </sheetData>
  <autoFilter ref="B22:H22">
    <sortState ref="B22:H36">
      <sortCondition ref="H21"/>
    </sortState>
  </autoFilter>
  <sortState ref="A22:G36">
    <sortCondition descending="1" ref="A22:A36"/>
  </sortState>
  <mergeCells count="27">
    <mergeCell ref="D45:G45"/>
    <mergeCell ref="A27:D27"/>
    <mergeCell ref="G27:K27"/>
    <mergeCell ref="A36:D36"/>
    <mergeCell ref="E36:H36"/>
    <mergeCell ref="I36:K36"/>
    <mergeCell ref="A42:D42"/>
    <mergeCell ref="E42:H42"/>
    <mergeCell ref="I42:K42"/>
    <mergeCell ref="A14:D14"/>
    <mergeCell ref="A15:D15"/>
    <mergeCell ref="A16:G16"/>
    <mergeCell ref="H16:K16"/>
    <mergeCell ref="H21:I21"/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5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2025-06-06T08:34:33Z</cp:lastPrinted>
  <dcterms:created xsi:type="dcterms:W3CDTF">1996-10-08T23:32:33Z</dcterms:created>
  <dcterms:modified xsi:type="dcterms:W3CDTF">2025-06-06T08:34:39Z</dcterms:modified>
</cp:coreProperties>
</file>