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2\Пртоколы 2022\2022 Шоссе\Ростовская область\"/>
    </mc:Choice>
  </mc:AlternateContent>
  <xr:revisionPtr revIDLastSave="0" documentId="13_ncr:1_{20490BD5-E270-48F1-A700-33BA2686F9DE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ритериум дев" sheetId="91" r:id="rId1"/>
  </sheets>
  <definedNames>
    <definedName name="_xlnm.Print_Titles" localSheetId="0">'критериум дев'!$21:$22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91" l="1"/>
  <c r="H66" i="91" l="1"/>
  <c r="P24" i="91" l="1"/>
  <c r="P25" i="91"/>
  <c r="P26" i="91"/>
  <c r="P27" i="91"/>
  <c r="P28" i="91"/>
  <c r="P29" i="91"/>
  <c r="P30" i="91"/>
  <c r="P31" i="91"/>
  <c r="P32" i="91"/>
  <c r="P33" i="91"/>
  <c r="E77" i="91" l="1"/>
  <c r="H77" i="91"/>
  <c r="O77" i="91"/>
  <c r="S66" i="91" l="1"/>
  <c r="H67" i="91"/>
  <c r="S69" i="91" l="1"/>
  <c r="H69" i="91"/>
  <c r="H68" i="91"/>
  <c r="S68" i="91"/>
  <c r="S67" i="91"/>
  <c r="S65" i="91"/>
  <c r="S64" i="91"/>
  <c r="S63" i="91"/>
  <c r="H65" i="91" l="1"/>
  <c r="H64" i="91" s="1"/>
</calcChain>
</file>

<file path=xl/sharedStrings.xml><?xml version="1.0" encoding="utf-8"?>
<sst xmlns="http://schemas.openxmlformats.org/spreadsheetml/2006/main" count="243" uniqueCount="150">
  <si>
    <t>Министерство спорта Российской Федерации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</si>
  <si>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</si>
  <si>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</si>
  <si>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</si>
  <si>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</si>
  <si>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</si>
  <si>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</si>
  <si>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</si>
  <si>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</si>
  <si>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</si>
  <si>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</si>
  <si>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</si>
  <si>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</si>
  <si>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</si>
  <si>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</si>
  <si>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</si>
  <si>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</si>
  <si>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</si>
  <si>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</si>
  <si>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</si>
  <si>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</si>
  <si>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</si>
  <si>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</si>
  <si>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ВЫПОЛНЕНИЕ НТУ ЕВСК</t>
  </si>
  <si>
    <t>Приход</t>
  </si>
  <si>
    <t>РЕЗУЛЬТАТ очки</t>
  </si>
  <si>
    <t>Доп. Инфо</t>
  </si>
  <si>
    <t>КМС</t>
  </si>
  <si>
    <t>ДАТА РОЖД.</t>
  </si>
  <si>
    <t>№ ВРВС: 0080721811С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</si>
  <si>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</si>
  <si>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</si>
  <si>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</si>
  <si>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</si>
  <si>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</si>
  <si>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</si>
  <si>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</si>
  <si>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</si>
  <si>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</si>
  <si>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</si>
  <si>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</si>
  <si>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</si>
  <si>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</si>
  <si>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шоссе - критериум 20-40 км</t>
  </si>
  <si>
    <t>Ветер:</t>
  </si>
  <si>
    <t>СУДЬЯ НА ФИНИШЕ</t>
  </si>
  <si>
    <t>ДЛИНА КРУГА/КРУГОВ:</t>
  </si>
  <si>
    <t>ТЕХНИЧЕСКИЕ ДАННЫЕ ТРАССЫ:</t>
  </si>
  <si>
    <t>25.10.2007</t>
  </si>
  <si>
    <t>21.06.2006</t>
  </si>
  <si>
    <t>Министерство спорта Ростовской области</t>
  </si>
  <si>
    <t>Федерация велосипедного спорта Ростовской области</t>
  </si>
  <si>
    <t>ПЕРВЕНСТВО РОССИИ</t>
  </si>
  <si>
    <t>Девушки 15-16 лет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</si>
  <si>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Шахты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</si>
  <si>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28 августа 2022 года</t>
    </r>
  </si>
  <si>
    <t>№ ЕКП 2022: 5066</t>
  </si>
  <si>
    <t>МЕЛЬНИКОВ В.И. (ВК, г. ШАХТЫ)</t>
  </si>
  <si>
    <t>БУГОЛЬЦЕВ В.Н. (ВК, г. РОСТОВ НА ДОНУ)</t>
  </si>
  <si>
    <t>МОЗГОВОЙ В.Н. (ВК, г. РОСТОВ НА ДОНУ)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</si>
  <si>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</si>
  <si>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t>ОКОНЧАНИЕ ГОНКИ: 10ч 38м</t>
  </si>
  <si>
    <t>СУММА ПЕРЕПАДОВ (ТС): 126</t>
  </si>
  <si>
    <t>1,5 км/14</t>
  </si>
  <si>
    <t>ВЕСЕЛОВА Екатерина</t>
  </si>
  <si>
    <t>01.07.2007</t>
  </si>
  <si>
    <t>Псковская область</t>
  </si>
  <si>
    <t>ПОТАНИНА Анастасия</t>
  </si>
  <si>
    <t>14.05.2007</t>
  </si>
  <si>
    <t>Самарская область</t>
  </si>
  <si>
    <t>ЮДАКОВА Ирина</t>
  </si>
  <si>
    <t>01.05.2007</t>
  </si>
  <si>
    <t>СЛЕСАРЕВА Анастасия</t>
  </si>
  <si>
    <t>03.01.2007</t>
  </si>
  <si>
    <t>УДЯНСКАЯ Александра</t>
  </si>
  <si>
    <t>16.03.2007</t>
  </si>
  <si>
    <t>Санкт-Петербург</t>
  </si>
  <si>
    <t>ОСИПОВА Виктория</t>
  </si>
  <si>
    <t>12.07.2007</t>
  </si>
  <si>
    <t>ДИКАЯ Арина</t>
  </si>
  <si>
    <t>05.07.2007</t>
  </si>
  <si>
    <t>Краснодарский край</t>
  </si>
  <si>
    <t>ЖЕЛОНКИНА Софья</t>
  </si>
  <si>
    <t>18.08.2006</t>
  </si>
  <si>
    <t>ТКАЧУК Анастасия</t>
  </si>
  <si>
    <t>26.04.2006</t>
  </si>
  <si>
    <t>Воронежская область</t>
  </si>
  <si>
    <t>КАСИМОВА Виолетта</t>
  </si>
  <si>
    <t>24.10.2007</t>
  </si>
  <si>
    <t>СЛЕСАРЕВА Елизавета</t>
  </si>
  <si>
    <t>ГЛАДЧЕНКО Татьяна</t>
  </si>
  <si>
    <t>24.11.2006</t>
  </si>
  <si>
    <t>АЛЕЙНИК Полина</t>
  </si>
  <si>
    <t>15.08.2007</t>
  </si>
  <si>
    <t>БАЛУХИНА Ариадна</t>
  </si>
  <si>
    <t>14.02.2006</t>
  </si>
  <si>
    <t>ТАДЖИЕВА Алина</t>
  </si>
  <si>
    <t>29.08.2007</t>
  </si>
  <si>
    <t>ПЛОТНИКОВА Алина</t>
  </si>
  <si>
    <t>КОРОТКАЯ Анастасия</t>
  </si>
  <si>
    <t>01.12.2006</t>
  </si>
  <si>
    <t>КАНИЩЕВА Софья</t>
  </si>
  <si>
    <t>16.12.2006</t>
  </si>
  <si>
    <t>КИСИЕ8А Арина</t>
  </si>
  <si>
    <t>ЛИПЧАНСКАЯ Анастасия</t>
  </si>
  <si>
    <t>26.11.2007</t>
  </si>
  <si>
    <t>Ростовская область</t>
  </si>
  <si>
    <t>ВЫВОЛОКИНА Анастасия</t>
  </si>
  <si>
    <t>28.06.2006</t>
  </si>
  <si>
    <t>БЕЛОЗЕРОВА Милена</t>
  </si>
  <si>
    <t>06.09.2007</t>
  </si>
  <si>
    <t>Забайкальский край</t>
  </si>
  <si>
    <t>ИГНАТЬЕВА Ксения</t>
  </si>
  <si>
    <t>02.01.2006</t>
  </si>
  <si>
    <t>МИШИНА Александра</t>
  </si>
  <si>
    <t>05.06.2006</t>
  </si>
  <si>
    <t>БУЛЫГИНА Мэрия</t>
  </si>
  <si>
    <t>30.10.2006</t>
  </si>
  <si>
    <t>РОМАНОВА Ксения</t>
  </si>
  <si>
    <t>27.01.2007</t>
  </si>
  <si>
    <t>КИРИЧЕНКО Лилиана</t>
  </si>
  <si>
    <t>03.03.2007</t>
  </si>
  <si>
    <t>ШУТЬКОВА Ангелина</t>
  </si>
  <si>
    <t>15.07.2007</t>
  </si>
  <si>
    <t>ЁЛЫШЕВА Светлана</t>
  </si>
  <si>
    <t>11.08.2007</t>
  </si>
  <si>
    <t>СТАЦЕНКО Яна</t>
  </si>
  <si>
    <t>06.03.2006</t>
  </si>
  <si>
    <t>ЗАКУТЬКО Олеся</t>
  </si>
  <si>
    <t>25.09.2006</t>
  </si>
  <si>
    <t>БОБРОВА Мария</t>
  </si>
  <si>
    <t>21.03.2007</t>
  </si>
  <si>
    <t>НС</t>
  </si>
  <si>
    <t>ЕВКО Валерия</t>
  </si>
  <si>
    <t>23.05.2007</t>
  </si>
  <si>
    <t>КАРТОВЕЦ Дарья</t>
  </si>
  <si>
    <t>18.11.2007</t>
  </si>
  <si>
    <t>ИГРУНОВА Екатерина</t>
  </si>
  <si>
    <t>04.08.2007</t>
  </si>
  <si>
    <t>23.04.2007</t>
  </si>
  <si>
    <t>ДОРОНИНА Алина</t>
  </si>
  <si>
    <t>02.12.2007</t>
  </si>
  <si>
    <t>НЕЧАЕВА Ирина</t>
  </si>
  <si>
    <t>08.08.2007</t>
  </si>
  <si>
    <t>Осадки: ясно</t>
  </si>
  <si>
    <t>Температура: +33+35</t>
  </si>
  <si>
    <t>Влажность: 40%</t>
  </si>
  <si>
    <t>НАЗВАНИЕ ТРАССЫ / РЕГ. НОМЕР: пр-т Чернокозова 97</t>
  </si>
  <si>
    <t>МАКСИМАЛЬНЫЙ ПЕРЕПАД (HD): 9</t>
  </si>
  <si>
    <t>ХОХЛОВА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</si>
</sst>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7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16" fillId="0" borderId="1" xfId="8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>
      <alignment vertical="center"/>
    </xf>
    <xf numFmtId="0" fontId="14" fillId="2" borderId="1" xfId="3" applyFont="1" applyFill="1" applyBorder="1" applyAlignment="1">
      <alignment horizontal="center" vertical="center" wrapText="1"/>
    </xf>
    <xf numFmtId="1" fontId="16" fillId="0" borderId="22" xfId="8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338665</xdr:colOff>
      <xdr:row>0</xdr:row>
      <xdr:rowOff>153332</xdr:rowOff>
    </xdr:from>
    <xdr:to>
      <xdr:col>3</xdr:col>
      <xdr:colOff>654844</xdr:colOff>
      <xdr:row>3</xdr:row>
      <xdr:rowOff>184113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446" y="153332"/>
          <a:ext cx="1197242" cy="8165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91282</xdr:rowOff>
    </xdr:from>
    <xdr:to>
      <xdr:col>2</xdr:col>
      <xdr:colOff>461889</xdr:colOff>
      <xdr:row>3</xdr:row>
      <xdr:rowOff>184617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82"/>
          <a:ext cx="1385284" cy="875179"/>
        </a:xfrm>
        <a:prstGeom prst="rect">
          <a:avLst/>
        </a:prstGeom>
      </xdr:spPr>
    </xdr:pic>
    <xdr:clientData/>
  </xdr:twoCellAnchor>
  <xdr:oneCellAnchor>
    <xdr:from>
      <xdr:col>18</xdr:col>
      <xdr:colOff>184201</xdr:colOff>
      <xdr:row>0</xdr:row>
      <xdr:rowOff>178595</xdr:rowOff>
    </xdr:from>
    <xdr:ext cx="922327" cy="567917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6403" t="-2856" b="-1"/>
        <a:stretch/>
      </xdr:blipFill>
      <xdr:spPr>
        <a:xfrm>
          <a:off x="11804701" y="178595"/>
          <a:ext cx="922327" cy="567917"/>
        </a:xfrm>
        <a:prstGeom prst="rect">
          <a:avLst/>
        </a:prstGeom>
      </xdr:spPr>
    </xdr:pic>
    <xdr:clientData/>
  </xdr:oneCellAnchor>
  <xdr:oneCellAnchor>
    <xdr:from>
      <xdr:col>15</xdr:col>
      <xdr:colOff>345281</xdr:colOff>
      <xdr:row>0</xdr:row>
      <xdr:rowOff>178594</xdr:rowOff>
    </xdr:from>
    <xdr:ext cx="1803451" cy="595313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8430" b="2858"/>
        <a:stretch/>
      </xdr:blipFill>
      <xdr:spPr>
        <a:xfrm>
          <a:off x="9929812" y="178594"/>
          <a:ext cx="1803451" cy="5953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8"/>
  <sheetViews>
    <sheetView tabSelected="1" view="pageBreakPreview" topLeftCell="A21" zoomScale="80" zoomScaleNormal="90" zoomScaleSheetLayoutView="80" workbookViewId="0">
      <selection activeCell="D34" sqref="D34"/>
    </sheetView>
  </sheetViews>
  <sheetFormatPr defaultColWidth="9.109375" defaultRowHeight="13.8" x14ac:dyDescent="0.25"/>
  <cols>
    <col min="1" max="1" width="7" style="1" customWidth="1"/>
    <col min="2" max="2" width="6.6640625" style="61" customWidth="1"/>
    <col min="3" max="3" width="13.109375" style="61" customWidth="1"/>
    <col min="4" max="4" width="21.6640625" style="1" customWidth="1"/>
    <col min="5" max="5" width="11" style="1" customWidth="1"/>
    <col min="6" max="6" width="8.6640625" style="1" customWidth="1"/>
    <col min="7" max="7" width="22.88671875" style="1" customWidth="1"/>
    <col min="8" max="14" width="5.109375" style="1" customWidth="1"/>
    <col min="15" max="15" width="8.33203125" style="1" customWidth="1"/>
    <col min="16" max="16" width="10" style="1" customWidth="1"/>
    <col min="17" max="17" width="8" style="1" customWidth="1"/>
    <col min="18" max="18" width="12.5546875" style="1" customWidth="1"/>
    <col min="19" max="19" width="18.6640625" style="1" customWidth="1"/>
    <col min="20" max="16384" width="9.109375" style="1"/>
  </cols>
  <sheetData>
    <row r="1" spans="1:19" ht="20.2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20.25" customHeight="1" x14ac:dyDescent="0.25">
      <c r="A2" s="99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20.25" customHeight="1" x14ac:dyDescent="0.25">
      <c r="A3" s="99" t="s">
        <v>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ht="17.25" customHeight="1" x14ac:dyDescent="0.25">
      <c r="A4" s="99" t="s">
        <v>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19" ht="5.2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s="23" customFormat="1" ht="28.8" x14ac:dyDescent="0.25">
      <c r="A6" s="100" t="s">
        <v>52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s="23" customFormat="1" ht="18" customHeight="1" x14ac:dyDescent="0.25">
      <c r="A7" s="113" t="s">
        <v>15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s="23" customFormat="1" ht="5.25" customHeight="1" thickBot="1" x14ac:dyDescent="0.3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ht="19.5" customHeight="1" thickTop="1" x14ac:dyDescent="0.25">
      <c r="A9" s="101" t="s">
        <v>21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</row>
    <row r="10" spans="1:19" s="24" customFormat="1" ht="18" customHeight="1" x14ac:dyDescent="0.25">
      <c r="A10" s="124" t="s">
        <v>43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6"/>
    </row>
    <row r="11" spans="1:19" ht="19.5" customHeight="1" x14ac:dyDescent="0.25">
      <c r="A11" s="127" t="s">
        <v>53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9"/>
    </row>
    <row r="12" spans="1:19" ht="8.25" customHeigh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82"/>
      <c r="O12" s="26"/>
      <c r="P12" s="26"/>
      <c r="Q12" s="26"/>
      <c r="R12" s="26"/>
      <c r="S12" s="27"/>
    </row>
    <row r="13" spans="1:19" ht="15.6" x14ac:dyDescent="0.3">
      <c r="A13" s="28" t="s">
        <v>54</v>
      </c>
      <c r="B13" s="9"/>
      <c r="C13" s="9"/>
      <c r="D13" s="29"/>
      <c r="E13" s="30"/>
      <c r="F13" s="30"/>
      <c r="G13" s="31" t="s">
        <v>60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2"/>
      <c r="S13" s="33" t="s">
        <v>29</v>
      </c>
    </row>
    <row r="14" spans="1:19" ht="15.6" x14ac:dyDescent="0.25">
      <c r="A14" s="34" t="s">
        <v>55</v>
      </c>
      <c r="B14" s="35"/>
      <c r="C14" s="35"/>
      <c r="D14" s="36"/>
      <c r="E14" s="36"/>
      <c r="F14" s="36"/>
      <c r="G14" s="71" t="s">
        <v>61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S14" s="38" t="s">
        <v>56</v>
      </c>
    </row>
    <row r="15" spans="1:19" ht="14.4" x14ac:dyDescent="0.25">
      <c r="A15" s="106" t="s">
        <v>8</v>
      </c>
      <c r="B15" s="107"/>
      <c r="C15" s="107"/>
      <c r="D15" s="107"/>
      <c r="E15" s="107"/>
      <c r="F15" s="107"/>
      <c r="G15" s="108"/>
      <c r="H15" s="109" t="s">
        <v>47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10"/>
    </row>
    <row r="16" spans="1:19" ht="14.4" x14ac:dyDescent="0.25">
      <c r="A16" s="39" t="s">
        <v>17</v>
      </c>
      <c r="B16" s="40"/>
      <c r="C16" s="40"/>
      <c r="D16" s="41"/>
      <c r="E16" s="41"/>
      <c r="F16" s="41"/>
      <c r="G16" s="42"/>
      <c r="H16" s="43" t="s">
        <v>147</v>
      </c>
      <c r="I16" s="44"/>
      <c r="J16" s="44"/>
      <c r="K16" s="44"/>
      <c r="L16" s="44"/>
      <c r="M16" s="44"/>
      <c r="N16" s="44"/>
      <c r="O16" s="45"/>
      <c r="P16" s="45"/>
      <c r="Q16" s="45"/>
      <c r="R16" s="4"/>
      <c r="S16" s="46"/>
    </row>
    <row r="17" spans="1:19" ht="14.4" x14ac:dyDescent="0.25">
      <c r="A17" s="39" t="s">
        <v>18</v>
      </c>
      <c r="B17" s="4"/>
      <c r="C17" s="4"/>
      <c r="D17" s="2"/>
      <c r="E17" s="47"/>
      <c r="F17" s="2"/>
      <c r="G17" s="83" t="s">
        <v>57</v>
      </c>
      <c r="H17" s="43" t="s">
        <v>148</v>
      </c>
      <c r="I17" s="44"/>
      <c r="J17" s="44"/>
      <c r="K17" s="44"/>
      <c r="L17" s="44"/>
      <c r="M17" s="44"/>
      <c r="N17" s="44"/>
      <c r="O17" s="45"/>
      <c r="P17" s="45"/>
      <c r="Q17" s="45"/>
      <c r="R17" s="4"/>
      <c r="S17" s="46"/>
    </row>
    <row r="18" spans="1:19" ht="14.4" x14ac:dyDescent="0.25">
      <c r="A18" s="39" t="s">
        <v>19</v>
      </c>
      <c r="B18" s="40"/>
      <c r="C18" s="40"/>
      <c r="D18" s="47"/>
      <c r="E18" s="41"/>
      <c r="F18" s="41"/>
      <c r="G18" s="84" t="s">
        <v>58</v>
      </c>
      <c r="H18" s="43" t="s">
        <v>62</v>
      </c>
      <c r="I18" s="44"/>
      <c r="J18" s="44"/>
      <c r="K18" s="44"/>
      <c r="L18" s="44"/>
      <c r="M18" s="44"/>
      <c r="N18" s="44"/>
      <c r="O18" s="45"/>
      <c r="P18" s="45"/>
      <c r="Q18" s="45"/>
      <c r="R18" s="4"/>
      <c r="S18" s="46"/>
    </row>
    <row r="19" spans="1:19" ht="15" thickBot="1" x14ac:dyDescent="0.3">
      <c r="A19" s="48" t="s">
        <v>14</v>
      </c>
      <c r="B19" s="49"/>
      <c r="C19" s="49"/>
      <c r="D19" s="50"/>
      <c r="E19" s="50"/>
      <c r="F19" s="51"/>
      <c r="G19" s="50" t="s">
        <v>59</v>
      </c>
      <c r="H19" s="52" t="s">
        <v>46</v>
      </c>
      <c r="I19" s="53"/>
      <c r="J19" s="53"/>
      <c r="K19" s="53"/>
      <c r="L19" s="53"/>
      <c r="M19" s="53"/>
      <c r="N19" s="53"/>
      <c r="O19" s="54"/>
      <c r="P19" s="49">
        <v>21</v>
      </c>
      <c r="Q19" s="54"/>
      <c r="R19" s="49"/>
      <c r="S19" s="55" t="s">
        <v>63</v>
      </c>
    </row>
    <row r="20" spans="1:19" ht="6.75" customHeight="1" thickTop="1" thickBot="1" x14ac:dyDescent="0.3">
      <c r="A20" s="56"/>
      <c r="B20" s="57"/>
      <c r="C20" s="57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8" customFormat="1" ht="21.75" customHeight="1" thickTop="1" x14ac:dyDescent="0.25">
      <c r="A21" s="111" t="s">
        <v>6</v>
      </c>
      <c r="B21" s="104" t="s">
        <v>11</v>
      </c>
      <c r="C21" s="104" t="s">
        <v>20</v>
      </c>
      <c r="D21" s="104" t="s">
        <v>1</v>
      </c>
      <c r="E21" s="104" t="s">
        <v>28</v>
      </c>
      <c r="F21" s="104" t="s">
        <v>7</v>
      </c>
      <c r="G21" s="104" t="s">
        <v>12</v>
      </c>
      <c r="H21" s="114" t="s">
        <v>16</v>
      </c>
      <c r="I21" s="114"/>
      <c r="J21" s="114"/>
      <c r="K21" s="114"/>
      <c r="L21" s="114"/>
      <c r="M21" s="114"/>
      <c r="N21" s="114"/>
      <c r="O21" s="104" t="s">
        <v>24</v>
      </c>
      <c r="P21" s="104" t="s">
        <v>25</v>
      </c>
      <c r="Q21" s="104" t="s">
        <v>26</v>
      </c>
      <c r="R21" s="115" t="s">
        <v>23</v>
      </c>
      <c r="S21" s="122" t="s">
        <v>13</v>
      </c>
    </row>
    <row r="22" spans="1:19" s="58" customFormat="1" ht="18" customHeight="1" x14ac:dyDescent="0.25">
      <c r="A22" s="112"/>
      <c r="B22" s="105"/>
      <c r="C22" s="105"/>
      <c r="D22" s="105"/>
      <c r="E22" s="105"/>
      <c r="F22" s="105"/>
      <c r="G22" s="105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105"/>
      <c r="P22" s="105"/>
      <c r="Q22" s="105"/>
      <c r="R22" s="116"/>
      <c r="S22" s="123"/>
    </row>
    <row r="23" spans="1:19" s="24" customFormat="1" ht="22.5" customHeight="1" x14ac:dyDescent="0.25">
      <c r="A23" s="62">
        <v>1</v>
      </c>
      <c r="B23" s="63">
        <v>34</v>
      </c>
      <c r="C23" s="88">
        <v>10117450816</v>
      </c>
      <c r="D23" s="86" t="s">
        <v>64</v>
      </c>
      <c r="E23" s="64" t="s">
        <v>65</v>
      </c>
      <c r="F23" s="64" t="s">
        <v>27</v>
      </c>
      <c r="G23" s="64" t="s">
        <v>66</v>
      </c>
      <c r="H23" s="85">
        <v>3</v>
      </c>
      <c r="I23" s="63"/>
      <c r="J23" s="63">
        <v>5</v>
      </c>
      <c r="K23" s="63">
        <v>2</v>
      </c>
      <c r="L23" s="63">
        <v>3</v>
      </c>
      <c r="M23" s="63">
        <v>3</v>
      </c>
      <c r="N23" s="63">
        <v>2</v>
      </c>
      <c r="O23" s="63">
        <v>35</v>
      </c>
      <c r="P23" s="63">
        <f t="shared" ref="P23:P33" si="0">SUM(H23:N23)</f>
        <v>18</v>
      </c>
      <c r="Q23" s="89"/>
      <c r="R23" s="64" t="s">
        <v>27</v>
      </c>
      <c r="S23" s="90"/>
    </row>
    <row r="24" spans="1:19" s="24" customFormat="1" ht="22.5" customHeight="1" x14ac:dyDescent="0.25">
      <c r="A24" s="62">
        <v>2</v>
      </c>
      <c r="B24" s="63">
        <v>17</v>
      </c>
      <c r="C24" s="88">
        <v>10104689858</v>
      </c>
      <c r="D24" s="86" t="s">
        <v>67</v>
      </c>
      <c r="E24" s="64" t="s">
        <v>68</v>
      </c>
      <c r="F24" s="64" t="s">
        <v>30</v>
      </c>
      <c r="G24" s="64" t="s">
        <v>69</v>
      </c>
      <c r="H24" s="67"/>
      <c r="I24" s="63">
        <v>5</v>
      </c>
      <c r="J24" s="63">
        <v>3</v>
      </c>
      <c r="K24" s="64"/>
      <c r="L24" s="63"/>
      <c r="M24" s="63">
        <v>5</v>
      </c>
      <c r="N24" s="63"/>
      <c r="O24" s="63">
        <v>33</v>
      </c>
      <c r="P24" s="63">
        <f t="shared" si="0"/>
        <v>13</v>
      </c>
      <c r="Q24" s="89"/>
      <c r="R24" s="64" t="s">
        <v>27</v>
      </c>
      <c r="S24" s="90"/>
    </row>
    <row r="25" spans="1:19" s="24" customFormat="1" ht="22.5" customHeight="1" x14ac:dyDescent="0.25">
      <c r="A25" s="62">
        <v>3</v>
      </c>
      <c r="B25" s="63">
        <v>18</v>
      </c>
      <c r="C25" s="88">
        <v>10104617817</v>
      </c>
      <c r="D25" s="86" t="s">
        <v>70</v>
      </c>
      <c r="E25" s="64" t="s">
        <v>71</v>
      </c>
      <c r="F25" s="64" t="s">
        <v>27</v>
      </c>
      <c r="G25" s="63" t="s">
        <v>69</v>
      </c>
      <c r="H25" s="64">
        <v>2</v>
      </c>
      <c r="I25" s="63">
        <v>2</v>
      </c>
      <c r="J25" s="64"/>
      <c r="K25" s="63">
        <v>1</v>
      </c>
      <c r="L25" s="64">
        <v>5</v>
      </c>
      <c r="M25" s="64">
        <v>2</v>
      </c>
      <c r="N25" s="63"/>
      <c r="O25" s="63">
        <v>34</v>
      </c>
      <c r="P25" s="63">
        <f t="shared" si="0"/>
        <v>12</v>
      </c>
      <c r="Q25" s="89"/>
      <c r="R25" s="64" t="s">
        <v>27</v>
      </c>
      <c r="S25" s="90"/>
    </row>
    <row r="26" spans="1:19" s="24" customFormat="1" ht="22.5" customHeight="1" x14ac:dyDescent="0.25">
      <c r="A26" s="62">
        <v>4</v>
      </c>
      <c r="B26" s="63">
        <v>35</v>
      </c>
      <c r="C26" s="88">
        <v>10117452331</v>
      </c>
      <c r="D26" s="86" t="s">
        <v>72</v>
      </c>
      <c r="E26" s="64" t="s">
        <v>73</v>
      </c>
      <c r="F26" s="64" t="s">
        <v>27</v>
      </c>
      <c r="G26" s="64" t="s">
        <v>66</v>
      </c>
      <c r="H26" s="64"/>
      <c r="I26" s="64">
        <v>1</v>
      </c>
      <c r="J26" s="63"/>
      <c r="K26" s="63"/>
      <c r="L26" s="63">
        <v>1</v>
      </c>
      <c r="M26" s="63"/>
      <c r="N26" s="63">
        <v>5</v>
      </c>
      <c r="O26" s="63">
        <v>1</v>
      </c>
      <c r="P26" s="63">
        <f t="shared" si="0"/>
        <v>7</v>
      </c>
      <c r="Q26" s="89"/>
      <c r="R26" s="64" t="s">
        <v>27</v>
      </c>
      <c r="S26" s="90"/>
    </row>
    <row r="27" spans="1:19" s="24" customFormat="1" ht="22.5" customHeight="1" x14ac:dyDescent="0.25">
      <c r="A27" s="62">
        <v>5</v>
      </c>
      <c r="B27" s="63">
        <v>4</v>
      </c>
      <c r="C27" s="88">
        <v>10111188252</v>
      </c>
      <c r="D27" s="86" t="s">
        <v>74</v>
      </c>
      <c r="E27" s="64" t="s">
        <v>75</v>
      </c>
      <c r="F27" s="63" t="s">
        <v>30</v>
      </c>
      <c r="G27" s="63" t="s">
        <v>76</v>
      </c>
      <c r="H27" s="85">
        <v>1</v>
      </c>
      <c r="I27" s="64"/>
      <c r="J27" s="63"/>
      <c r="K27" s="64">
        <v>5</v>
      </c>
      <c r="L27" s="63"/>
      <c r="M27" s="63"/>
      <c r="N27" s="64"/>
      <c r="O27" s="63">
        <v>4</v>
      </c>
      <c r="P27" s="63">
        <f t="shared" si="0"/>
        <v>6</v>
      </c>
      <c r="Q27" s="89"/>
      <c r="R27" s="64" t="s">
        <v>27</v>
      </c>
      <c r="S27" s="90"/>
    </row>
    <row r="28" spans="1:19" s="24" customFormat="1" ht="22.5" customHeight="1" x14ac:dyDescent="0.25">
      <c r="A28" s="62">
        <v>6</v>
      </c>
      <c r="B28" s="63">
        <v>33</v>
      </c>
      <c r="C28" s="88">
        <v>10117352200</v>
      </c>
      <c r="D28" s="86" t="s">
        <v>77</v>
      </c>
      <c r="E28" s="64" t="s">
        <v>78</v>
      </c>
      <c r="F28" s="64" t="s">
        <v>27</v>
      </c>
      <c r="G28" s="63" t="s">
        <v>66</v>
      </c>
      <c r="H28" s="63"/>
      <c r="I28" s="63"/>
      <c r="J28" s="64"/>
      <c r="K28" s="64">
        <v>3</v>
      </c>
      <c r="L28" s="63"/>
      <c r="M28" s="64"/>
      <c r="N28" s="63">
        <v>3</v>
      </c>
      <c r="O28" s="63">
        <v>12</v>
      </c>
      <c r="P28" s="63">
        <f t="shared" si="0"/>
        <v>6</v>
      </c>
      <c r="Q28" s="89"/>
      <c r="R28" s="64"/>
      <c r="S28" s="90"/>
    </row>
    <row r="29" spans="1:19" s="24" customFormat="1" ht="22.5" customHeight="1" x14ac:dyDescent="0.25">
      <c r="A29" s="62">
        <v>7</v>
      </c>
      <c r="B29" s="63">
        <v>42</v>
      </c>
      <c r="C29" s="88">
        <v>10117684020</v>
      </c>
      <c r="D29" s="86" t="s">
        <v>79</v>
      </c>
      <c r="E29" s="64" t="s">
        <v>80</v>
      </c>
      <c r="F29" s="64" t="s">
        <v>27</v>
      </c>
      <c r="G29" s="63" t="s">
        <v>81</v>
      </c>
      <c r="H29" s="64">
        <v>5</v>
      </c>
      <c r="I29" s="63"/>
      <c r="J29" s="63"/>
      <c r="K29" s="64"/>
      <c r="L29" s="64"/>
      <c r="M29" s="64"/>
      <c r="N29" s="64"/>
      <c r="O29" s="63">
        <v>5</v>
      </c>
      <c r="P29" s="63">
        <f t="shared" si="0"/>
        <v>5</v>
      </c>
      <c r="Q29" s="91"/>
      <c r="R29" s="91"/>
      <c r="S29" s="92"/>
    </row>
    <row r="30" spans="1:19" s="24" customFormat="1" ht="22.5" customHeight="1" x14ac:dyDescent="0.25">
      <c r="A30" s="62">
        <v>8</v>
      </c>
      <c r="B30" s="63">
        <v>1</v>
      </c>
      <c r="C30" s="88">
        <v>10111058920</v>
      </c>
      <c r="D30" s="86" t="s">
        <v>82</v>
      </c>
      <c r="E30" s="64" t="s">
        <v>83</v>
      </c>
      <c r="F30" s="64" t="s">
        <v>30</v>
      </c>
      <c r="G30" s="63" t="s">
        <v>76</v>
      </c>
      <c r="H30" s="64"/>
      <c r="I30" s="64">
        <v>3</v>
      </c>
      <c r="J30" s="63">
        <v>1</v>
      </c>
      <c r="K30" s="63"/>
      <c r="L30" s="64"/>
      <c r="M30" s="63"/>
      <c r="N30" s="64">
        <v>1</v>
      </c>
      <c r="O30" s="63">
        <v>42</v>
      </c>
      <c r="P30" s="63">
        <f t="shared" si="0"/>
        <v>5</v>
      </c>
      <c r="Q30" s="89"/>
      <c r="R30" s="93"/>
      <c r="S30" s="90"/>
    </row>
    <row r="31" spans="1:19" s="24" customFormat="1" ht="22.5" customHeight="1" x14ac:dyDescent="0.25">
      <c r="A31" s="62">
        <v>9</v>
      </c>
      <c r="B31" s="63">
        <v>31</v>
      </c>
      <c r="C31" s="88">
        <v>10104582754</v>
      </c>
      <c r="D31" s="86" t="s">
        <v>84</v>
      </c>
      <c r="E31" s="64" t="s">
        <v>85</v>
      </c>
      <c r="F31" s="64" t="s">
        <v>27</v>
      </c>
      <c r="G31" s="63" t="s">
        <v>86</v>
      </c>
      <c r="H31" s="64"/>
      <c r="I31" s="63"/>
      <c r="J31" s="63">
        <v>2</v>
      </c>
      <c r="K31" s="64"/>
      <c r="L31" s="64"/>
      <c r="M31" s="63"/>
      <c r="N31" s="64"/>
      <c r="O31" s="63">
        <v>17</v>
      </c>
      <c r="P31" s="63">
        <f t="shared" si="0"/>
        <v>2</v>
      </c>
      <c r="Q31" s="89"/>
      <c r="R31" s="93"/>
      <c r="S31" s="90"/>
    </row>
    <row r="32" spans="1:19" s="24" customFormat="1" ht="22.5" customHeight="1" x14ac:dyDescent="0.25">
      <c r="A32" s="62">
        <v>10</v>
      </c>
      <c r="B32" s="63">
        <v>2</v>
      </c>
      <c r="C32" s="88">
        <v>10105526785</v>
      </c>
      <c r="D32" s="86" t="s">
        <v>87</v>
      </c>
      <c r="E32" s="64" t="s">
        <v>88</v>
      </c>
      <c r="F32" s="64" t="s">
        <v>30</v>
      </c>
      <c r="G32" s="64" t="s">
        <v>76</v>
      </c>
      <c r="H32" s="67"/>
      <c r="I32" s="64"/>
      <c r="J32" s="64"/>
      <c r="K32" s="64"/>
      <c r="L32" s="64">
        <v>2</v>
      </c>
      <c r="M32" s="64"/>
      <c r="N32" s="64"/>
      <c r="O32" s="63">
        <v>31</v>
      </c>
      <c r="P32" s="63">
        <f t="shared" si="0"/>
        <v>2</v>
      </c>
      <c r="Q32" s="89"/>
      <c r="R32" s="93"/>
      <c r="S32" s="90"/>
    </row>
    <row r="33" spans="1:19" s="24" customFormat="1" ht="22.5" customHeight="1" x14ac:dyDescent="0.25">
      <c r="A33" s="62">
        <v>11</v>
      </c>
      <c r="B33" s="63">
        <v>36</v>
      </c>
      <c r="C33" s="88">
        <v>10122947682</v>
      </c>
      <c r="D33" s="86" t="s">
        <v>89</v>
      </c>
      <c r="E33" s="64" t="s">
        <v>73</v>
      </c>
      <c r="F33" s="64" t="s">
        <v>31</v>
      </c>
      <c r="G33" s="64" t="s">
        <v>66</v>
      </c>
      <c r="H33" s="67"/>
      <c r="I33" s="63"/>
      <c r="J33" s="64"/>
      <c r="K33" s="63"/>
      <c r="L33" s="64"/>
      <c r="M33" s="64">
        <v>1</v>
      </c>
      <c r="N33" s="64"/>
      <c r="O33" s="63">
        <v>18</v>
      </c>
      <c r="P33" s="63">
        <f t="shared" si="0"/>
        <v>1</v>
      </c>
      <c r="Q33" s="89"/>
      <c r="R33" s="93"/>
      <c r="S33" s="90"/>
    </row>
    <row r="34" spans="1:19" s="24" customFormat="1" ht="22.5" customHeight="1" x14ac:dyDescent="0.25">
      <c r="A34" s="62">
        <v>12</v>
      </c>
      <c r="B34" s="63">
        <v>5</v>
      </c>
      <c r="C34" s="88">
        <v>10116088368</v>
      </c>
      <c r="D34" s="86" t="s">
        <v>90</v>
      </c>
      <c r="E34" s="64" t="s">
        <v>91</v>
      </c>
      <c r="F34" s="63" t="s">
        <v>30</v>
      </c>
      <c r="G34" s="64" t="s">
        <v>76</v>
      </c>
      <c r="H34" s="85"/>
      <c r="I34" s="64"/>
      <c r="J34" s="63"/>
      <c r="K34" s="63"/>
      <c r="L34" s="64"/>
      <c r="M34" s="64"/>
      <c r="N34" s="64"/>
      <c r="O34" s="63">
        <v>41</v>
      </c>
      <c r="P34" s="63"/>
      <c r="Q34" s="89"/>
      <c r="R34" s="93"/>
      <c r="S34" s="90"/>
    </row>
    <row r="35" spans="1:19" s="24" customFormat="1" ht="22.5" customHeight="1" x14ac:dyDescent="0.25">
      <c r="A35" s="62">
        <v>13</v>
      </c>
      <c r="B35" s="63">
        <v>41</v>
      </c>
      <c r="C35" s="88">
        <v>10125480796</v>
      </c>
      <c r="D35" s="86" t="s">
        <v>92</v>
      </c>
      <c r="E35" s="64" t="s">
        <v>93</v>
      </c>
      <c r="F35" s="63" t="s">
        <v>31</v>
      </c>
      <c r="G35" s="63" t="s">
        <v>81</v>
      </c>
      <c r="H35" s="64"/>
      <c r="I35" s="64"/>
      <c r="J35" s="64"/>
      <c r="K35" s="64"/>
      <c r="L35" s="64"/>
      <c r="M35" s="64"/>
      <c r="N35" s="64"/>
      <c r="O35" s="63">
        <v>36</v>
      </c>
      <c r="P35" s="63"/>
      <c r="Q35" s="89"/>
      <c r="R35" s="93"/>
      <c r="S35" s="90"/>
    </row>
    <row r="36" spans="1:19" s="24" customFormat="1" ht="22.5" customHeight="1" x14ac:dyDescent="0.25">
      <c r="A36" s="62">
        <v>14</v>
      </c>
      <c r="B36" s="63">
        <v>40</v>
      </c>
      <c r="C36" s="88">
        <v>10114924368</v>
      </c>
      <c r="D36" s="86" t="s">
        <v>94</v>
      </c>
      <c r="E36" s="64" t="s">
        <v>95</v>
      </c>
      <c r="F36" s="63" t="s">
        <v>30</v>
      </c>
      <c r="G36" s="63" t="s">
        <v>81</v>
      </c>
      <c r="H36" s="67"/>
      <c r="I36" s="64"/>
      <c r="J36" s="64"/>
      <c r="K36" s="64"/>
      <c r="L36" s="64"/>
      <c r="M36" s="64"/>
      <c r="N36" s="64"/>
      <c r="O36" s="63">
        <v>40</v>
      </c>
      <c r="P36" s="63"/>
      <c r="Q36" s="89"/>
      <c r="R36" s="93"/>
      <c r="S36" s="90"/>
    </row>
    <row r="37" spans="1:19" s="24" customFormat="1" ht="22.5" customHeight="1" x14ac:dyDescent="0.25">
      <c r="A37" s="62">
        <v>15</v>
      </c>
      <c r="B37" s="63">
        <v>3</v>
      </c>
      <c r="C37" s="88">
        <v>10123783704</v>
      </c>
      <c r="D37" s="86" t="s">
        <v>96</v>
      </c>
      <c r="E37" s="64" t="s">
        <v>97</v>
      </c>
      <c r="F37" s="63" t="s">
        <v>30</v>
      </c>
      <c r="G37" s="64" t="s">
        <v>76</v>
      </c>
      <c r="H37" s="64"/>
      <c r="I37" s="64"/>
      <c r="J37" s="64"/>
      <c r="K37" s="64"/>
      <c r="L37" s="64"/>
      <c r="M37" s="64"/>
      <c r="N37" s="64"/>
      <c r="O37" s="63">
        <v>3</v>
      </c>
      <c r="P37" s="64"/>
      <c r="Q37" s="91"/>
      <c r="R37" s="91"/>
      <c r="S37" s="92"/>
    </row>
    <row r="38" spans="1:19" s="24" customFormat="1" ht="22.5" customHeight="1" x14ac:dyDescent="0.25">
      <c r="A38" s="62">
        <v>16</v>
      </c>
      <c r="B38" s="63">
        <v>16</v>
      </c>
      <c r="C38" s="88">
        <v>10115078760</v>
      </c>
      <c r="D38" s="86" t="s">
        <v>98</v>
      </c>
      <c r="E38" s="64" t="s">
        <v>48</v>
      </c>
      <c r="F38" s="64" t="s">
        <v>30</v>
      </c>
      <c r="G38" s="64" t="s">
        <v>69</v>
      </c>
      <c r="H38" s="64"/>
      <c r="I38" s="64"/>
      <c r="J38" s="64"/>
      <c r="K38" s="64"/>
      <c r="L38" s="64"/>
      <c r="M38" s="64"/>
      <c r="N38" s="64"/>
      <c r="O38" s="63">
        <v>29</v>
      </c>
      <c r="P38" s="64"/>
      <c r="Q38" s="89"/>
      <c r="R38" s="93"/>
      <c r="S38" s="90"/>
    </row>
    <row r="39" spans="1:19" s="24" customFormat="1" ht="22.5" customHeight="1" x14ac:dyDescent="0.25">
      <c r="A39" s="62">
        <v>17</v>
      </c>
      <c r="B39" s="63">
        <v>12</v>
      </c>
      <c r="C39" s="88">
        <v>10115074720</v>
      </c>
      <c r="D39" s="86" t="s">
        <v>99</v>
      </c>
      <c r="E39" s="64" t="s">
        <v>100</v>
      </c>
      <c r="F39" s="64" t="s">
        <v>27</v>
      </c>
      <c r="G39" s="64" t="s">
        <v>69</v>
      </c>
      <c r="H39" s="67"/>
      <c r="I39" s="64"/>
      <c r="J39" s="64"/>
      <c r="K39" s="64"/>
      <c r="L39" s="64"/>
      <c r="M39" s="64"/>
      <c r="N39" s="64"/>
      <c r="O39" s="63">
        <v>2</v>
      </c>
      <c r="P39" s="64"/>
      <c r="Q39" s="89"/>
      <c r="R39" s="93"/>
      <c r="S39" s="90"/>
    </row>
    <row r="40" spans="1:19" s="24" customFormat="1" ht="22.5" customHeight="1" x14ac:dyDescent="0.25">
      <c r="A40" s="62">
        <v>18</v>
      </c>
      <c r="B40" s="63">
        <v>29</v>
      </c>
      <c r="C40" s="88">
        <v>10130755980</v>
      </c>
      <c r="D40" s="86" t="s">
        <v>101</v>
      </c>
      <c r="E40" s="64" t="s">
        <v>102</v>
      </c>
      <c r="F40" s="63" t="s">
        <v>31</v>
      </c>
      <c r="G40" s="63" t="s">
        <v>86</v>
      </c>
      <c r="H40" s="64"/>
      <c r="I40" s="64"/>
      <c r="J40" s="64"/>
      <c r="K40" s="64"/>
      <c r="L40" s="64"/>
      <c r="M40" s="64"/>
      <c r="N40" s="64"/>
      <c r="O40" s="63">
        <v>16</v>
      </c>
      <c r="P40" s="64"/>
      <c r="Q40" s="89"/>
      <c r="R40" s="93"/>
      <c r="S40" s="90"/>
    </row>
    <row r="41" spans="1:19" s="24" customFormat="1" ht="22.5" customHeight="1" x14ac:dyDescent="0.25">
      <c r="A41" s="62" t="s">
        <v>22</v>
      </c>
      <c r="B41" s="63">
        <v>11</v>
      </c>
      <c r="C41" s="88">
        <v>10105092006</v>
      </c>
      <c r="D41" s="86" t="s">
        <v>103</v>
      </c>
      <c r="E41" s="64" t="s">
        <v>49</v>
      </c>
      <c r="F41" s="64" t="s">
        <v>27</v>
      </c>
      <c r="G41" s="63" t="s">
        <v>69</v>
      </c>
      <c r="H41" s="64"/>
      <c r="I41" s="64"/>
      <c r="J41" s="64"/>
      <c r="K41" s="64"/>
      <c r="L41" s="64"/>
      <c r="M41" s="64"/>
      <c r="N41" s="64"/>
      <c r="O41" s="63"/>
      <c r="P41" s="64"/>
      <c r="Q41" s="89"/>
      <c r="R41" s="93"/>
      <c r="S41" s="90"/>
    </row>
    <row r="42" spans="1:19" s="24" customFormat="1" ht="22.5" customHeight="1" x14ac:dyDescent="0.25">
      <c r="A42" s="62" t="s">
        <v>22</v>
      </c>
      <c r="B42" s="63">
        <v>21</v>
      </c>
      <c r="C42" s="88">
        <v>10126044713</v>
      </c>
      <c r="D42" s="86" t="s">
        <v>104</v>
      </c>
      <c r="E42" s="64" t="s">
        <v>105</v>
      </c>
      <c r="F42" s="63" t="s">
        <v>31</v>
      </c>
      <c r="G42" s="63" t="s">
        <v>106</v>
      </c>
      <c r="H42" s="64"/>
      <c r="I42" s="64"/>
      <c r="J42" s="64"/>
      <c r="K42" s="64"/>
      <c r="L42" s="64"/>
      <c r="M42" s="64"/>
      <c r="N42" s="64"/>
      <c r="O42" s="63"/>
      <c r="P42" s="64"/>
      <c r="Q42" s="89"/>
      <c r="R42" s="93"/>
      <c r="S42" s="90"/>
    </row>
    <row r="43" spans="1:19" s="24" customFormat="1" ht="22.5" customHeight="1" x14ac:dyDescent="0.25">
      <c r="A43" s="62" t="s">
        <v>22</v>
      </c>
      <c r="B43" s="63">
        <v>14</v>
      </c>
      <c r="C43" s="88">
        <v>10105908624</v>
      </c>
      <c r="D43" s="86" t="s">
        <v>107</v>
      </c>
      <c r="E43" s="64" t="s">
        <v>108</v>
      </c>
      <c r="F43" s="64" t="s">
        <v>27</v>
      </c>
      <c r="G43" s="63" t="s">
        <v>69</v>
      </c>
      <c r="H43" s="64"/>
      <c r="I43" s="64"/>
      <c r="J43" s="64"/>
      <c r="K43" s="64"/>
      <c r="L43" s="64"/>
      <c r="M43" s="64"/>
      <c r="N43" s="64"/>
      <c r="O43" s="63"/>
      <c r="P43" s="64"/>
      <c r="Q43" s="89"/>
      <c r="R43" s="93"/>
      <c r="S43" s="90"/>
    </row>
    <row r="44" spans="1:19" s="24" customFormat="1" ht="22.5" customHeight="1" x14ac:dyDescent="0.25">
      <c r="A44" s="62" t="s">
        <v>22</v>
      </c>
      <c r="B44" s="63">
        <v>7</v>
      </c>
      <c r="C44" s="88">
        <v>10114420372</v>
      </c>
      <c r="D44" s="86" t="s">
        <v>109</v>
      </c>
      <c r="E44" s="64" t="s">
        <v>110</v>
      </c>
      <c r="F44" s="63" t="s">
        <v>30</v>
      </c>
      <c r="G44" s="63" t="s">
        <v>111</v>
      </c>
      <c r="H44" s="64"/>
      <c r="I44" s="64"/>
      <c r="J44" s="64"/>
      <c r="K44" s="64"/>
      <c r="L44" s="64"/>
      <c r="M44" s="64"/>
      <c r="N44" s="64"/>
      <c r="O44" s="64"/>
      <c r="P44" s="64"/>
      <c r="Q44" s="89"/>
      <c r="R44" s="93"/>
      <c r="S44" s="90"/>
    </row>
    <row r="45" spans="1:19" s="24" customFormat="1" ht="22.5" customHeight="1" x14ac:dyDescent="0.25">
      <c r="A45" s="62" t="s">
        <v>22</v>
      </c>
      <c r="B45" s="63">
        <v>6</v>
      </c>
      <c r="C45" s="88">
        <v>10107168715</v>
      </c>
      <c r="D45" s="86" t="s">
        <v>112</v>
      </c>
      <c r="E45" s="64" t="s">
        <v>113</v>
      </c>
      <c r="F45" s="63" t="s">
        <v>27</v>
      </c>
      <c r="G45" s="63" t="s">
        <v>111</v>
      </c>
      <c r="H45" s="64"/>
      <c r="I45" s="64"/>
      <c r="J45" s="64"/>
      <c r="K45" s="64"/>
      <c r="L45" s="64"/>
      <c r="M45" s="64"/>
      <c r="N45" s="64"/>
      <c r="O45" s="64"/>
      <c r="P45" s="64"/>
      <c r="Q45" s="89"/>
      <c r="R45" s="93"/>
      <c r="S45" s="90"/>
    </row>
    <row r="46" spans="1:19" s="24" customFormat="1" ht="22.5" customHeight="1" x14ac:dyDescent="0.25">
      <c r="A46" s="62" t="s">
        <v>22</v>
      </c>
      <c r="B46" s="63">
        <v>15</v>
      </c>
      <c r="C46" s="88">
        <v>10113848173</v>
      </c>
      <c r="D46" s="86" t="s">
        <v>114</v>
      </c>
      <c r="E46" s="64" t="s">
        <v>115</v>
      </c>
      <c r="F46" s="63" t="s">
        <v>27</v>
      </c>
      <c r="G46" s="63" t="s">
        <v>69</v>
      </c>
      <c r="H46" s="64"/>
      <c r="I46" s="64"/>
      <c r="J46" s="64"/>
      <c r="K46" s="64"/>
      <c r="L46" s="64"/>
      <c r="M46" s="64"/>
      <c r="N46" s="64"/>
      <c r="O46" s="64"/>
      <c r="P46" s="64"/>
      <c r="Q46" s="89"/>
      <c r="R46" s="93"/>
      <c r="S46" s="90"/>
    </row>
    <row r="47" spans="1:19" s="24" customFormat="1" ht="22.5" customHeight="1" x14ac:dyDescent="0.25">
      <c r="A47" s="62" t="s">
        <v>22</v>
      </c>
      <c r="B47" s="63">
        <v>38</v>
      </c>
      <c r="C47" s="88">
        <v>10120121851</v>
      </c>
      <c r="D47" s="86" t="s">
        <v>116</v>
      </c>
      <c r="E47" s="64" t="s">
        <v>117</v>
      </c>
      <c r="F47" s="63" t="s">
        <v>30</v>
      </c>
      <c r="G47" s="63" t="s">
        <v>81</v>
      </c>
      <c r="H47" s="64"/>
      <c r="I47" s="64"/>
      <c r="J47" s="64"/>
      <c r="K47" s="64"/>
      <c r="L47" s="64"/>
      <c r="M47" s="64"/>
      <c r="N47" s="64"/>
      <c r="O47" s="64"/>
      <c r="P47" s="64"/>
      <c r="Q47" s="89"/>
      <c r="R47" s="93"/>
      <c r="S47" s="90"/>
    </row>
    <row r="48" spans="1:19" s="24" customFormat="1" ht="22.5" customHeight="1" x14ac:dyDescent="0.25">
      <c r="A48" s="62" t="s">
        <v>22</v>
      </c>
      <c r="B48" s="63">
        <v>8</v>
      </c>
      <c r="C48" s="88">
        <v>10126306007</v>
      </c>
      <c r="D48" s="86" t="s">
        <v>118</v>
      </c>
      <c r="E48" s="64" t="s">
        <v>119</v>
      </c>
      <c r="F48" s="63" t="s">
        <v>31</v>
      </c>
      <c r="G48" s="63" t="s">
        <v>111</v>
      </c>
      <c r="H48" s="64"/>
      <c r="I48" s="64"/>
      <c r="J48" s="64"/>
      <c r="K48" s="64"/>
      <c r="L48" s="64"/>
      <c r="M48" s="64"/>
      <c r="N48" s="64"/>
      <c r="O48" s="64"/>
      <c r="P48" s="64"/>
      <c r="Q48" s="89"/>
      <c r="R48" s="93"/>
      <c r="S48" s="90"/>
    </row>
    <row r="49" spans="1:19" s="24" customFormat="1" ht="22.5" customHeight="1" x14ac:dyDescent="0.25">
      <c r="A49" s="62" t="s">
        <v>22</v>
      </c>
      <c r="B49" s="63">
        <v>22</v>
      </c>
      <c r="C49" s="88">
        <v>10126707242</v>
      </c>
      <c r="D49" s="86" t="s">
        <v>120</v>
      </c>
      <c r="E49" s="64" t="s">
        <v>121</v>
      </c>
      <c r="F49" s="63" t="s">
        <v>31</v>
      </c>
      <c r="G49" s="63" t="s">
        <v>106</v>
      </c>
      <c r="H49" s="64"/>
      <c r="I49" s="64"/>
      <c r="J49" s="64"/>
      <c r="K49" s="64"/>
      <c r="L49" s="64"/>
      <c r="M49" s="64"/>
      <c r="N49" s="64"/>
      <c r="O49" s="64"/>
      <c r="P49" s="64"/>
      <c r="Q49" s="89"/>
      <c r="R49" s="93"/>
      <c r="S49" s="90"/>
    </row>
    <row r="50" spans="1:19" s="24" customFormat="1" ht="22.5" customHeight="1" x14ac:dyDescent="0.25">
      <c r="A50" s="62" t="s">
        <v>22</v>
      </c>
      <c r="B50" s="63">
        <v>23</v>
      </c>
      <c r="C50" s="88">
        <v>10099851477</v>
      </c>
      <c r="D50" s="86" t="s">
        <v>122</v>
      </c>
      <c r="E50" s="64" t="s">
        <v>123</v>
      </c>
      <c r="F50" s="63" t="s">
        <v>31</v>
      </c>
      <c r="G50" s="63" t="s">
        <v>106</v>
      </c>
      <c r="H50" s="64"/>
      <c r="I50" s="64"/>
      <c r="J50" s="64"/>
      <c r="K50" s="64"/>
      <c r="L50" s="64"/>
      <c r="M50" s="64"/>
      <c r="N50" s="64"/>
      <c r="O50" s="64"/>
      <c r="P50" s="64"/>
      <c r="Q50" s="89"/>
      <c r="R50" s="93"/>
      <c r="S50" s="90"/>
    </row>
    <row r="51" spans="1:19" s="24" customFormat="1" ht="22.5" customHeight="1" x14ac:dyDescent="0.25">
      <c r="A51" s="62" t="s">
        <v>22</v>
      </c>
      <c r="B51" s="63">
        <v>9</v>
      </c>
      <c r="C51" s="88">
        <v>10126304993</v>
      </c>
      <c r="D51" s="86" t="s">
        <v>124</v>
      </c>
      <c r="E51" s="64" t="s">
        <v>125</v>
      </c>
      <c r="F51" s="63" t="s">
        <v>31</v>
      </c>
      <c r="G51" s="63" t="s">
        <v>111</v>
      </c>
      <c r="H51" s="64"/>
      <c r="I51" s="64"/>
      <c r="J51" s="64"/>
      <c r="K51" s="64"/>
      <c r="L51" s="64"/>
      <c r="M51" s="64"/>
      <c r="N51" s="64"/>
      <c r="O51" s="64"/>
      <c r="P51" s="64"/>
      <c r="Q51" s="89"/>
      <c r="R51" s="93"/>
      <c r="S51" s="90"/>
    </row>
    <row r="52" spans="1:19" s="24" customFormat="1" ht="22.5" customHeight="1" x14ac:dyDescent="0.25">
      <c r="A52" s="62" t="s">
        <v>22</v>
      </c>
      <c r="B52" s="63">
        <v>26</v>
      </c>
      <c r="C52" s="88">
        <v>10125507674</v>
      </c>
      <c r="D52" s="86" t="s">
        <v>126</v>
      </c>
      <c r="E52" s="64" t="s">
        <v>127</v>
      </c>
      <c r="F52" s="63" t="s">
        <v>31</v>
      </c>
      <c r="G52" s="63" t="s">
        <v>106</v>
      </c>
      <c r="H52" s="64"/>
      <c r="I52" s="64"/>
      <c r="J52" s="64"/>
      <c r="K52" s="64"/>
      <c r="L52" s="64"/>
      <c r="M52" s="64"/>
      <c r="N52" s="64"/>
      <c r="O52" s="64"/>
      <c r="P52" s="64"/>
      <c r="Q52" s="89"/>
      <c r="R52" s="93"/>
      <c r="S52" s="90"/>
    </row>
    <row r="53" spans="1:19" s="24" customFormat="1" ht="22.5" customHeight="1" x14ac:dyDescent="0.25">
      <c r="A53" s="62" t="s">
        <v>22</v>
      </c>
      <c r="B53" s="63">
        <v>13</v>
      </c>
      <c r="C53" s="88">
        <v>10104923769</v>
      </c>
      <c r="D53" s="86" t="s">
        <v>128</v>
      </c>
      <c r="E53" s="64" t="s">
        <v>129</v>
      </c>
      <c r="F53" s="63" t="s">
        <v>27</v>
      </c>
      <c r="G53" s="63" t="s">
        <v>69</v>
      </c>
      <c r="H53" s="64"/>
      <c r="I53" s="64"/>
      <c r="J53" s="64"/>
      <c r="K53" s="64"/>
      <c r="L53" s="64"/>
      <c r="M53" s="64"/>
      <c r="N53" s="64"/>
      <c r="O53" s="64"/>
      <c r="P53" s="64"/>
      <c r="Q53" s="89"/>
      <c r="R53" s="93"/>
      <c r="S53" s="90"/>
    </row>
    <row r="54" spans="1:19" s="24" customFormat="1" ht="22.5" customHeight="1" x14ac:dyDescent="0.25">
      <c r="A54" s="62" t="s">
        <v>22</v>
      </c>
      <c r="B54" s="63">
        <v>27</v>
      </c>
      <c r="C54" s="88">
        <v>10119926033</v>
      </c>
      <c r="D54" s="86" t="s">
        <v>130</v>
      </c>
      <c r="E54" s="64" t="s">
        <v>131</v>
      </c>
      <c r="F54" s="63" t="s">
        <v>31</v>
      </c>
      <c r="G54" s="63" t="s">
        <v>86</v>
      </c>
      <c r="H54" s="64"/>
      <c r="I54" s="64"/>
      <c r="J54" s="64"/>
      <c r="K54" s="64"/>
      <c r="L54" s="64"/>
      <c r="M54" s="64"/>
      <c r="N54" s="64"/>
      <c r="O54" s="64"/>
      <c r="P54" s="64"/>
      <c r="Q54" s="89"/>
      <c r="R54" s="93"/>
      <c r="S54" s="90"/>
    </row>
    <row r="55" spans="1:19" s="24" customFormat="1" ht="22.5" customHeight="1" x14ac:dyDescent="0.25">
      <c r="A55" s="62" t="s">
        <v>132</v>
      </c>
      <c r="B55" s="63">
        <v>20</v>
      </c>
      <c r="C55" s="88">
        <v>10127430395</v>
      </c>
      <c r="D55" s="86" t="s">
        <v>133</v>
      </c>
      <c r="E55" s="64" t="s">
        <v>134</v>
      </c>
      <c r="F55" s="63" t="s">
        <v>31</v>
      </c>
      <c r="G55" s="63" t="s">
        <v>106</v>
      </c>
      <c r="H55" s="64"/>
      <c r="I55" s="64"/>
      <c r="J55" s="64"/>
      <c r="K55" s="64"/>
      <c r="L55" s="64"/>
      <c r="M55" s="64"/>
      <c r="N55" s="64"/>
      <c r="O55" s="64"/>
      <c r="P55" s="64"/>
      <c r="Q55" s="89"/>
      <c r="R55" s="93"/>
      <c r="S55" s="90"/>
    </row>
    <row r="56" spans="1:19" s="24" customFormat="1" ht="22.5" customHeight="1" x14ac:dyDescent="0.25">
      <c r="A56" s="62" t="s">
        <v>132</v>
      </c>
      <c r="B56" s="63">
        <v>30</v>
      </c>
      <c r="C56" s="88">
        <v>10124554044</v>
      </c>
      <c r="D56" s="86" t="s">
        <v>135</v>
      </c>
      <c r="E56" s="64" t="s">
        <v>136</v>
      </c>
      <c r="F56" s="63" t="s">
        <v>31</v>
      </c>
      <c r="G56" s="63" t="s">
        <v>86</v>
      </c>
      <c r="H56" s="64"/>
      <c r="I56" s="64"/>
      <c r="J56" s="64"/>
      <c r="K56" s="64"/>
      <c r="L56" s="64"/>
      <c r="M56" s="64"/>
      <c r="N56" s="64"/>
      <c r="O56" s="64"/>
      <c r="P56" s="64"/>
      <c r="Q56" s="89"/>
      <c r="R56" s="93"/>
      <c r="S56" s="90"/>
    </row>
    <row r="57" spans="1:19" s="24" customFormat="1" ht="22.5" customHeight="1" x14ac:dyDescent="0.25">
      <c r="A57" s="62" t="s">
        <v>132</v>
      </c>
      <c r="B57" s="63">
        <v>28</v>
      </c>
      <c r="C57" s="88">
        <v>10116980970</v>
      </c>
      <c r="D57" s="86" t="s">
        <v>137</v>
      </c>
      <c r="E57" s="64" t="s">
        <v>138</v>
      </c>
      <c r="F57" s="63" t="s">
        <v>31</v>
      </c>
      <c r="G57" s="63" t="s">
        <v>86</v>
      </c>
      <c r="H57" s="64"/>
      <c r="I57" s="64"/>
      <c r="J57" s="64"/>
      <c r="K57" s="64"/>
      <c r="L57" s="64"/>
      <c r="M57" s="64"/>
      <c r="N57" s="64"/>
      <c r="O57" s="64"/>
      <c r="P57" s="64"/>
      <c r="Q57" s="89"/>
      <c r="R57" s="93"/>
      <c r="S57" s="90"/>
    </row>
    <row r="58" spans="1:19" s="24" customFormat="1" ht="22.5" customHeight="1" x14ac:dyDescent="0.25">
      <c r="A58" s="62" t="s">
        <v>132</v>
      </c>
      <c r="B58" s="63">
        <v>19</v>
      </c>
      <c r="C58" s="88">
        <v>10127850125</v>
      </c>
      <c r="D58" s="86" t="s">
        <v>149</v>
      </c>
      <c r="E58" s="64" t="s">
        <v>139</v>
      </c>
      <c r="F58" s="63" t="s">
        <v>31</v>
      </c>
      <c r="G58" s="63" t="s">
        <v>106</v>
      </c>
      <c r="H58" s="64"/>
      <c r="I58" s="64"/>
      <c r="J58" s="64"/>
      <c r="K58" s="64"/>
      <c r="L58" s="64"/>
      <c r="M58" s="64"/>
      <c r="N58" s="64"/>
      <c r="O58" s="64"/>
      <c r="P58" s="64"/>
      <c r="Q58" s="89"/>
      <c r="R58" s="93"/>
      <c r="S58" s="90"/>
    </row>
    <row r="59" spans="1:19" s="24" customFormat="1" ht="22.5" customHeight="1" x14ac:dyDescent="0.25">
      <c r="A59" s="62" t="s">
        <v>132</v>
      </c>
      <c r="B59" s="63">
        <v>24</v>
      </c>
      <c r="C59" s="88">
        <v>10123474718</v>
      </c>
      <c r="D59" s="86" t="s">
        <v>140</v>
      </c>
      <c r="E59" s="64" t="s">
        <v>141</v>
      </c>
      <c r="F59" s="63" t="s">
        <v>31</v>
      </c>
      <c r="G59" s="63" t="s">
        <v>106</v>
      </c>
      <c r="H59" s="64"/>
      <c r="I59" s="64"/>
      <c r="J59" s="64"/>
      <c r="K59" s="64"/>
      <c r="L59" s="64"/>
      <c r="M59" s="64"/>
      <c r="N59" s="64"/>
      <c r="O59" s="64"/>
      <c r="P59" s="64"/>
      <c r="Q59" s="89"/>
      <c r="R59" s="93"/>
      <c r="S59" s="90"/>
    </row>
    <row r="60" spans="1:19" s="24" customFormat="1" ht="22.5" customHeight="1" thickBot="1" x14ac:dyDescent="0.3">
      <c r="A60" s="80" t="s">
        <v>132</v>
      </c>
      <c r="B60" s="65">
        <v>25</v>
      </c>
      <c r="C60" s="94">
        <v>10099851780</v>
      </c>
      <c r="D60" s="87" t="s">
        <v>142</v>
      </c>
      <c r="E60" s="66" t="s">
        <v>143</v>
      </c>
      <c r="F60" s="65" t="s">
        <v>31</v>
      </c>
      <c r="G60" s="65" t="s">
        <v>106</v>
      </c>
      <c r="H60" s="66"/>
      <c r="I60" s="66"/>
      <c r="J60" s="66"/>
      <c r="K60" s="66"/>
      <c r="L60" s="66"/>
      <c r="M60" s="66"/>
      <c r="N60" s="66"/>
      <c r="O60" s="66"/>
      <c r="P60" s="66"/>
      <c r="Q60" s="96"/>
      <c r="R60" s="97"/>
      <c r="S60" s="98"/>
    </row>
    <row r="61" spans="1:19" ht="8.25" customHeight="1" thickTop="1" thickBot="1" x14ac:dyDescent="0.3">
      <c r="A61" s="56"/>
      <c r="B61" s="57"/>
      <c r="C61" s="57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 spans="1:19" s="79" customFormat="1" ht="15" thickTop="1" x14ac:dyDescent="0.25">
      <c r="A62" s="134" t="s">
        <v>4</v>
      </c>
      <c r="B62" s="135"/>
      <c r="C62" s="135"/>
      <c r="D62" s="135"/>
      <c r="E62" s="59"/>
      <c r="F62" s="59"/>
      <c r="G62" s="135" t="s">
        <v>5</v>
      </c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6"/>
    </row>
    <row r="63" spans="1:19" ht="14.4" x14ac:dyDescent="0.25">
      <c r="A63" s="6" t="s">
        <v>145</v>
      </c>
      <c r="B63" s="4"/>
      <c r="C63" s="8"/>
      <c r="D63" s="9"/>
      <c r="E63" s="10"/>
      <c r="F63" s="9"/>
      <c r="G63" s="5" t="s">
        <v>33</v>
      </c>
      <c r="H63" s="18">
        <v>7</v>
      </c>
      <c r="M63" s="11"/>
      <c r="N63" s="11"/>
      <c r="Q63" s="12"/>
      <c r="R63" s="13" t="s">
        <v>34</v>
      </c>
      <c r="S63" s="20">
        <f>COUNTIF(F$21:F170,"ЗМС")</f>
        <v>0</v>
      </c>
    </row>
    <row r="64" spans="1:19" ht="14.4" x14ac:dyDescent="0.25">
      <c r="A64" s="6" t="s">
        <v>146</v>
      </c>
      <c r="B64" s="4"/>
      <c r="C64" s="14"/>
      <c r="D64" s="3"/>
      <c r="E64" s="15"/>
      <c r="F64" s="3"/>
      <c r="G64" s="5" t="s">
        <v>35</v>
      </c>
      <c r="H64" s="22">
        <f>H65+H69</f>
        <v>44</v>
      </c>
      <c r="M64" s="11"/>
      <c r="N64" s="11"/>
      <c r="Q64" s="11"/>
      <c r="R64" s="13" t="s">
        <v>36</v>
      </c>
      <c r="S64" s="20">
        <f>COUNTIF(F$21:F170,"МСМК")</f>
        <v>0</v>
      </c>
    </row>
    <row r="65" spans="1:19" ht="14.4" x14ac:dyDescent="0.25">
      <c r="A65" s="6" t="s">
        <v>144</v>
      </c>
      <c r="B65" s="4"/>
      <c r="C65" s="16"/>
      <c r="D65" s="3"/>
      <c r="E65" s="15"/>
      <c r="F65" s="3"/>
      <c r="G65" s="5" t="s">
        <v>37</v>
      </c>
      <c r="H65" s="22">
        <f>H66+H67+H68+H69</f>
        <v>38</v>
      </c>
      <c r="M65" s="11"/>
      <c r="N65" s="11"/>
      <c r="Q65" s="11"/>
      <c r="R65" s="13" t="s">
        <v>38</v>
      </c>
      <c r="S65" s="20">
        <f>COUNTIF(F$21:F170,"МС")</f>
        <v>0</v>
      </c>
    </row>
    <row r="66" spans="1:19" ht="14.4" x14ac:dyDescent="0.25">
      <c r="A66" s="6" t="s">
        <v>44</v>
      </c>
      <c r="B66" s="4"/>
      <c r="C66" s="16"/>
      <c r="D66" s="3"/>
      <c r="E66" s="15"/>
      <c r="F66" s="3"/>
      <c r="G66" s="5" t="s">
        <v>39</v>
      </c>
      <c r="H66" s="22">
        <f>COUNT(A23:A60)</f>
        <v>18</v>
      </c>
      <c r="M66" s="11"/>
      <c r="N66" s="11"/>
      <c r="Q66" s="11"/>
      <c r="R66" s="13" t="s">
        <v>27</v>
      </c>
      <c r="S66" s="20">
        <f>COUNTIF(F$20:F60,"КМС")</f>
        <v>12</v>
      </c>
    </row>
    <row r="67" spans="1:19" ht="14.4" x14ac:dyDescent="0.25">
      <c r="A67" s="17"/>
      <c r="B67" s="2"/>
      <c r="C67" s="18"/>
      <c r="D67" s="3"/>
      <c r="E67" s="15"/>
      <c r="F67" s="3"/>
      <c r="G67" s="5" t="s">
        <v>40</v>
      </c>
      <c r="H67" s="22">
        <f>COUNTIF(A23:A60,"НФ")</f>
        <v>14</v>
      </c>
      <c r="M67" s="11"/>
      <c r="N67" s="11"/>
      <c r="Q67" s="11"/>
      <c r="R67" s="13" t="s">
        <v>30</v>
      </c>
      <c r="S67" s="20">
        <f>COUNTIF(F$22:F60,"1 СР")</f>
        <v>10</v>
      </c>
    </row>
    <row r="68" spans="1:19" ht="14.4" x14ac:dyDescent="0.25">
      <c r="A68" s="7"/>
      <c r="B68" s="4"/>
      <c r="C68" s="16"/>
      <c r="D68" s="3"/>
      <c r="E68" s="15"/>
      <c r="F68" s="3"/>
      <c r="G68" s="5" t="s">
        <v>41</v>
      </c>
      <c r="H68" s="22">
        <f>COUNTIF(A23:A60,"ДСКВ")</f>
        <v>0</v>
      </c>
      <c r="M68" s="11"/>
      <c r="N68" s="11"/>
      <c r="Q68" s="11"/>
      <c r="R68" s="19" t="s">
        <v>31</v>
      </c>
      <c r="S68" s="20">
        <f>COUNTIF(F$22:F172,"2 СР")</f>
        <v>16</v>
      </c>
    </row>
    <row r="69" spans="1:19" ht="14.4" x14ac:dyDescent="0.25">
      <c r="A69" s="7"/>
      <c r="B69" s="4"/>
      <c r="C69" s="16"/>
      <c r="D69" s="35"/>
      <c r="E69" s="77"/>
      <c r="F69" s="35"/>
      <c r="G69" s="5" t="s">
        <v>42</v>
      </c>
      <c r="H69" s="22">
        <f>COUNTIF(A23:A60,"НС")</f>
        <v>6</v>
      </c>
      <c r="I69" s="21"/>
      <c r="J69" s="21"/>
      <c r="K69" s="21"/>
      <c r="L69" s="21"/>
      <c r="M69" s="78"/>
      <c r="N69" s="78"/>
      <c r="O69" s="21"/>
      <c r="P69" s="21"/>
      <c r="Q69" s="78"/>
      <c r="R69" s="19" t="s">
        <v>32</v>
      </c>
      <c r="S69" s="20">
        <f>COUNTIF(F$22:F173,"3 СР")</f>
        <v>0</v>
      </c>
    </row>
    <row r="70" spans="1:19" ht="7.5" customHeight="1" x14ac:dyDescent="0.25">
      <c r="A70" s="72"/>
      <c r="B70" s="35"/>
      <c r="C70" s="35"/>
      <c r="D70" s="3"/>
      <c r="E70" s="15"/>
      <c r="F70" s="3"/>
      <c r="G70" s="21"/>
      <c r="M70" s="11"/>
      <c r="N70" s="11"/>
      <c r="O70" s="73"/>
      <c r="P70" s="74"/>
      <c r="Q70" s="11"/>
      <c r="R70" s="75"/>
      <c r="S70" s="76"/>
    </row>
    <row r="71" spans="1:19" s="79" customFormat="1" ht="14.4" x14ac:dyDescent="0.25">
      <c r="A71" s="106" t="s">
        <v>2</v>
      </c>
      <c r="B71" s="107"/>
      <c r="C71" s="107"/>
      <c r="D71" s="107"/>
      <c r="E71" s="107" t="s">
        <v>10</v>
      </c>
      <c r="F71" s="107"/>
      <c r="G71" s="107"/>
      <c r="H71" s="107" t="s">
        <v>3</v>
      </c>
      <c r="I71" s="107"/>
      <c r="J71" s="107"/>
      <c r="K71" s="107"/>
      <c r="L71" s="107"/>
      <c r="M71" s="107"/>
      <c r="N71" s="107"/>
      <c r="O71" s="107" t="s">
        <v>45</v>
      </c>
      <c r="P71" s="107"/>
      <c r="Q71" s="107"/>
      <c r="R71" s="107"/>
      <c r="S71" s="110"/>
    </row>
    <row r="72" spans="1:19" x14ac:dyDescent="0.25">
      <c r="A72" s="130"/>
      <c r="B72" s="131"/>
      <c r="C72" s="131"/>
      <c r="D72" s="131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70"/>
      <c r="P72" s="132"/>
      <c r="Q72" s="132"/>
      <c r="R72" s="132"/>
      <c r="S72" s="133"/>
    </row>
    <row r="73" spans="1:19" x14ac:dyDescent="0.25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81"/>
      <c r="O73" s="69"/>
      <c r="P73" s="69"/>
      <c r="Q73" s="69"/>
      <c r="R73" s="69"/>
      <c r="S73" s="60"/>
    </row>
    <row r="74" spans="1:19" x14ac:dyDescent="0.25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81"/>
      <c r="O74" s="69"/>
      <c r="P74" s="69"/>
      <c r="Q74" s="69"/>
      <c r="R74" s="69"/>
      <c r="S74" s="60"/>
    </row>
    <row r="75" spans="1:19" x14ac:dyDescent="0.25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81"/>
      <c r="O75" s="69"/>
      <c r="P75" s="69"/>
      <c r="Q75" s="69"/>
      <c r="R75" s="69"/>
      <c r="S75" s="60"/>
    </row>
    <row r="76" spans="1:19" x14ac:dyDescent="0.25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81"/>
      <c r="O76" s="69"/>
      <c r="P76" s="69"/>
      <c r="Q76" s="69"/>
      <c r="R76" s="69"/>
      <c r="S76" s="60"/>
    </row>
    <row r="77" spans="1:19" ht="14.4" thickBot="1" x14ac:dyDescent="0.3">
      <c r="A77" s="119"/>
      <c r="B77" s="120"/>
      <c r="C77" s="120"/>
      <c r="D77" s="120"/>
      <c r="E77" s="120" t="str">
        <f>G17</f>
        <v>МЕЛЬНИКОВ В.И. (ВК, г. ШАХТЫ)</v>
      </c>
      <c r="F77" s="120"/>
      <c r="G77" s="120"/>
      <c r="H77" s="120" t="str">
        <f>G18</f>
        <v>БУГОЛЬЦЕВ В.Н. (ВК, г. РОСТОВ НА ДОНУ)</v>
      </c>
      <c r="I77" s="120"/>
      <c r="J77" s="120"/>
      <c r="K77" s="120"/>
      <c r="L77" s="120"/>
      <c r="M77" s="120"/>
      <c r="N77" s="120"/>
      <c r="O77" s="117" t="str">
        <f>G19</f>
        <v>МОЗГОВОЙ В.Н. (ВК, г. РОСТОВ НА ДОНУ)</v>
      </c>
      <c r="P77" s="117"/>
      <c r="Q77" s="117"/>
      <c r="R77" s="117"/>
      <c r="S77" s="118"/>
    </row>
    <row r="78" spans="1:19" ht="14.4" thickTop="1" x14ac:dyDescent="0.25"/>
  </sheetData>
  <sortState xmlns:xlrd2="http://schemas.microsoft.com/office/spreadsheetml/2017/richdata2" ref="A30:X40">
    <sortCondition ref="O30:O40"/>
  </sortState>
  <mergeCells count="39">
    <mergeCell ref="A8:S8"/>
    <mergeCell ref="S21:S22"/>
    <mergeCell ref="A10:S10"/>
    <mergeCell ref="A11:S11"/>
    <mergeCell ref="A72:E72"/>
    <mergeCell ref="F72:N72"/>
    <mergeCell ref="P72:S72"/>
    <mergeCell ref="A62:D62"/>
    <mergeCell ref="Q21:Q22"/>
    <mergeCell ref="A71:D71"/>
    <mergeCell ref="E71:G71"/>
    <mergeCell ref="H71:N71"/>
    <mergeCell ref="G62:S62"/>
    <mergeCell ref="O77:S77"/>
    <mergeCell ref="O71:S71"/>
    <mergeCell ref="A77:D77"/>
    <mergeCell ref="E77:G77"/>
    <mergeCell ref="H77:N77"/>
    <mergeCell ref="A6:S6"/>
    <mergeCell ref="A9:S9"/>
    <mergeCell ref="D21:D22"/>
    <mergeCell ref="E21:E22"/>
    <mergeCell ref="F21:F22"/>
    <mergeCell ref="G21:G22"/>
    <mergeCell ref="A15:G15"/>
    <mergeCell ref="H15:S15"/>
    <mergeCell ref="A21:A22"/>
    <mergeCell ref="B21:B22"/>
    <mergeCell ref="C21:C22"/>
    <mergeCell ref="A7:S7"/>
    <mergeCell ref="H21:N21"/>
    <mergeCell ref="O21:O22"/>
    <mergeCell ref="P21:P22"/>
    <mergeCell ref="R21:R22"/>
    <mergeCell ref="A5:S5"/>
    <mergeCell ref="A1:S1"/>
    <mergeCell ref="A2:S2"/>
    <mergeCell ref="A3:S3"/>
    <mergeCell ref="A4:S4"/>
  </mergeCells>
  <conditionalFormatting sqref="O70 G63:G69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79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дев</vt:lpstr>
      <vt:lpstr>'критериум дев'!Заголовки_для_печати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2021-05-30T11:18:43Z</cp:lastPrinted>
  <dcterms:created xsi:type="dcterms:W3CDTF">1996-10-08T23:32:33Z</dcterms:created>
  <dcterms:modified xsi:type="dcterms:W3CDTF">2023-04-27T09:20:25Z</dcterms:modified>
</cp:coreProperties>
</file>