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0 этап\Протоколы ФВСР\Сумма\"/>
    </mc:Choice>
  </mc:AlternateContent>
  <xr:revisionPtr revIDLastSave="0" documentId="13_ncr:1_{05734FD0-BB1A-49B4-9B94-1C8D063D4C25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СУММА КЛАССИК" sheetId="127" r:id="rId1"/>
  </sheets>
  <definedNames>
    <definedName name="_xlnm._FilterDatabase" localSheetId="0" hidden="1">'ВС СУММА КЛАССИК'!$A$22:$I$22</definedName>
  </definedNames>
  <calcPr calcId="191029"/>
</workbook>
</file>

<file path=xl/calcChain.xml><?xml version="1.0" encoding="utf-8"?>
<calcChain xmlns="http://schemas.openxmlformats.org/spreadsheetml/2006/main">
  <c r="K38" i="127" l="1"/>
  <c r="K37" i="127"/>
  <c r="K36" i="127"/>
  <c r="I46" i="127"/>
  <c r="E46" i="127"/>
  <c r="A46" i="127"/>
  <c r="H38" i="127"/>
  <c r="H37" i="127"/>
  <c r="H36" i="127"/>
  <c r="K35" i="127"/>
  <c r="H35" i="127"/>
  <c r="K34" i="127"/>
  <c r="K33" i="127"/>
  <c r="K32" i="127"/>
  <c r="H34" i="127" l="1"/>
  <c r="H33" i="127" s="1"/>
</calcChain>
</file>

<file path=xl/sharedStrings.xml><?xml version="1.0" encoding="utf-8"?>
<sst xmlns="http://schemas.openxmlformats.org/spreadsheetml/2006/main" count="111" uniqueCount="98">
  <si>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</si>
  <si>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</si>
  <si>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</si>
  <si>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</si>
  <si>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</si>
  <si>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</si>
  <si>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</si>
  <si>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</si>
  <si>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</si>
  <si>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</si>
  <si>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</si>
  <si>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</si>
  <si>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</si>
  <si>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</si>
  <si>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</si>
  <si>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</si>
  <si>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</si>
  <si>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</si>
  <si>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</si>
  <si>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</si>
  <si>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</si>
  <si>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</si>
  <si>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</si>
  <si>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</si>
  <si>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</si>
  <si>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</si>
  <si>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</si>
  <si>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</si>
  <si>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</si>
  <si>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</si>
  <si>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</si>
  <si>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</si>
  <si>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</si>
  <si>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</si>
  <si>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</si>
  <si>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</si>
  <si>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</si>
  <si>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</si>
  <si>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</si>
  <si>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</si>
  <si>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</si>
  <si>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</si>
  <si>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</si>
  <si>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</si>
  <si>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</si>
  <si>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</si>
  <si>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</si>
  <si>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</si>
  <si>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</si>
  <si>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</si>
  <si>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</si>
  <si>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</si>
  <si>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</si>
  <si>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</si>
  <si>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</si>
  <si>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</si>
  <si>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</si>
  <si>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</si>
  <si>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</si>
  <si>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Девушки 13-14 лет</t>
  </si>
  <si>
    <t>ЧЕРНЫШОВ М.Ю. (г.Пенза)</t>
  </si>
  <si>
    <t>№ ВРВС: 0080011611Я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</si>
  <si>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</si>
  <si>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</si>
  <si>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2008130021019389</t>
  </si>
  <si>
    <t>ДАТА ПРОВЕДЕНИЯ: 11-12 октября 2024г.</t>
  </si>
  <si>
    <t>805</t>
  </si>
  <si>
    <t>10092620230</t>
  </si>
  <si>
    <t>Кумпан Майя</t>
  </si>
  <si>
    <t>15.07.2010</t>
  </si>
  <si>
    <t>Москва</t>
  </si>
  <si>
    <t>64</t>
  </si>
  <si>
    <t>10091230807</t>
  </si>
  <si>
    <t>Молоткова Злата</t>
  </si>
  <si>
    <t>25.02.2010</t>
  </si>
  <si>
    <t>Мордовия</t>
  </si>
  <si>
    <t>62</t>
  </si>
  <si>
    <t>10091228884</t>
  </si>
  <si>
    <t>Кураленко Варвара</t>
  </si>
  <si>
    <t>15.09.2010</t>
  </si>
  <si>
    <t>117</t>
  </si>
  <si>
    <t>10112808657</t>
  </si>
  <si>
    <t>Азова Татьяна</t>
  </si>
  <si>
    <t>07.11.2011</t>
  </si>
  <si>
    <t>Пензенская обл.</t>
  </si>
  <si>
    <t>52</t>
  </si>
  <si>
    <t>10092188780</t>
  </si>
  <si>
    <t>Акишина Валерия</t>
  </si>
  <si>
    <t>05.04.2011</t>
  </si>
  <si>
    <t>158</t>
  </si>
  <si>
    <t>10154457326</t>
  </si>
  <si>
    <t>Кузнецова Алена</t>
  </si>
  <si>
    <t>05.07.2011</t>
  </si>
  <si>
    <t>311</t>
  </si>
  <si>
    <t>10080635575</t>
  </si>
  <si>
    <t>Мельник Варвара</t>
  </si>
  <si>
    <t>15.07.2011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</si>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</sst>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164" fontId="21" fillId="0" borderId="32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4" fontId="17" fillId="2" borderId="35" xfId="8" applyNumberFormat="1" applyFont="1" applyFill="1" applyBorder="1" applyAlignment="1">
      <alignment horizontal="center" vertical="center" wrapText="1"/>
    </xf>
    <xf numFmtId="14" fontId="17" fillId="2" borderId="38" xfId="8" applyNumberFormat="1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vertical="center" wrapText="1"/>
    </xf>
    <xf numFmtId="0" fontId="17" fillId="2" borderId="34" xfId="2" applyFont="1" applyFill="1" applyBorder="1" applyAlignment="1">
      <alignment vertical="center" wrapText="1"/>
    </xf>
    <xf numFmtId="0" fontId="17" fillId="2" borderId="41" xfId="8" applyFont="1" applyFill="1" applyBorder="1" applyAlignment="1">
      <alignment horizontal="center" vertical="center" wrapText="1"/>
    </xf>
    <xf numFmtId="14" fontId="17" fillId="2" borderId="41" xfId="8" applyNumberFormat="1" applyFont="1" applyFill="1" applyBorder="1" applyAlignment="1">
      <alignment horizontal="center" vertical="center" wrapText="1"/>
    </xf>
    <xf numFmtId="1" fontId="14" fillId="0" borderId="40" xfId="2" applyNumberFormat="1" applyFont="1" applyBorder="1" applyAlignment="1">
      <alignment horizontal="center" vertical="center"/>
    </xf>
    <xf numFmtId="1" fontId="14" fillId="0" borderId="39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 wrapText="1"/>
    </xf>
    <xf numFmtId="0" fontId="17" fillId="2" borderId="42" xfId="2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topLeftCell="A19" zoomScaleNormal="100" zoomScaleSheetLayoutView="100" workbookViewId="0">
      <selection activeCell="C26" sqref="C26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1" x14ac:dyDescent="0.25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21" x14ac:dyDescent="0.25">
      <c r="A3" s="97" t="s">
        <v>51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21" x14ac:dyDescent="0.25">
      <c r="A4" s="97" t="s">
        <v>52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1" x14ac:dyDescent="0.25">
      <c r="A5" s="97" t="s">
        <v>53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28.8" x14ac:dyDescent="0.25">
      <c r="A6" s="98" t="s">
        <v>50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21" x14ac:dyDescent="0.25">
      <c r="A7" s="99" t="s">
        <v>11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21.6" thickBot="1" x14ac:dyDescent="0.3">
      <c r="A8" s="100" t="s">
        <v>24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8.600000000000001" thickTop="1" x14ac:dyDescent="0.25">
      <c r="A9" s="101" t="s">
        <v>16</v>
      </c>
      <c r="B9" s="102"/>
      <c r="C9" s="102"/>
      <c r="D9" s="102"/>
      <c r="E9" s="102"/>
      <c r="F9" s="102"/>
      <c r="G9" s="102"/>
      <c r="H9" s="102"/>
      <c r="I9" s="102"/>
      <c r="J9" s="102"/>
      <c r="K9" s="103"/>
    </row>
    <row r="10" spans="1:11" ht="18" x14ac:dyDescent="0.25">
      <c r="A10" s="104" t="s">
        <v>45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6"/>
    </row>
    <row r="11" spans="1:11" ht="18" x14ac:dyDescent="0.25">
      <c r="A11" s="104" t="s">
        <v>59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6"/>
    </row>
    <row r="12" spans="1:11" ht="21" x14ac:dyDescent="0.25">
      <c r="A12" s="94" t="s">
        <v>24</v>
      </c>
      <c r="B12" s="95"/>
      <c r="C12" s="95"/>
      <c r="D12" s="95"/>
      <c r="E12" s="95"/>
      <c r="F12" s="95"/>
      <c r="G12" s="95"/>
      <c r="H12" s="95"/>
      <c r="I12" s="95"/>
      <c r="J12" s="95"/>
      <c r="K12" s="96"/>
    </row>
    <row r="13" spans="1:11" ht="15.6" x14ac:dyDescent="0.25">
      <c r="A13" s="107" t="s">
        <v>54</v>
      </c>
      <c r="B13" s="108"/>
      <c r="C13" s="108"/>
      <c r="D13" s="108"/>
      <c r="E13" s="3"/>
      <c r="F13" s="93" t="s">
        <v>62</v>
      </c>
      <c r="G13" s="93"/>
      <c r="H13" s="16"/>
      <c r="I13" s="16"/>
      <c r="J13" s="4"/>
      <c r="K13" s="5" t="s">
        <v>61</v>
      </c>
    </row>
    <row r="14" spans="1:11" ht="15.6" x14ac:dyDescent="0.25">
      <c r="A14" s="109" t="s">
        <v>65</v>
      </c>
      <c r="B14" s="110"/>
      <c r="C14" s="110"/>
      <c r="D14" s="110"/>
      <c r="E14" s="6"/>
      <c r="F14" s="41" t="s">
        <v>63</v>
      </c>
      <c r="G14" s="41"/>
      <c r="H14" s="17"/>
      <c r="I14" s="17"/>
      <c r="J14" s="7"/>
      <c r="K14" s="8" t="s">
        <v>64</v>
      </c>
    </row>
    <row r="15" spans="1:11" ht="14.4" x14ac:dyDescent="0.25">
      <c r="A15" s="111" t="s">
        <v>6</v>
      </c>
      <c r="B15" s="112"/>
      <c r="C15" s="112"/>
      <c r="D15" s="112"/>
      <c r="E15" s="112"/>
      <c r="F15" s="112"/>
      <c r="G15" s="113"/>
      <c r="H15" s="114" t="s">
        <v>0</v>
      </c>
      <c r="I15" s="115"/>
      <c r="J15" s="115"/>
      <c r="K15" s="116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60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57</v>
      </c>
      <c r="H17" s="54" t="s">
        <v>31</v>
      </c>
      <c r="I17" s="55"/>
      <c r="J17" s="55"/>
      <c r="K17" s="75" t="s">
        <v>55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58</v>
      </c>
      <c r="H18" s="54" t="s">
        <v>32</v>
      </c>
      <c r="I18" s="55"/>
      <c r="J18" s="55"/>
      <c r="K18" s="75" t="s">
        <v>56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46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2.4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3" t="s">
        <v>5</v>
      </c>
      <c r="G21" s="83" t="s">
        <v>26</v>
      </c>
      <c r="H21" s="119" t="s">
        <v>38</v>
      </c>
      <c r="I21" s="120"/>
      <c r="J21" s="87" t="s">
        <v>18</v>
      </c>
      <c r="K21" s="117" t="s">
        <v>9</v>
      </c>
    </row>
    <row r="22" spans="1:11" ht="13.95" customHeight="1" thickBot="1" x14ac:dyDescent="0.3">
      <c r="A22" s="134"/>
      <c r="B22" s="89"/>
      <c r="C22" s="89"/>
      <c r="D22" s="89"/>
      <c r="E22" s="90"/>
      <c r="F22" s="89"/>
      <c r="G22" s="89"/>
      <c r="H22" s="85"/>
      <c r="I22" s="86"/>
      <c r="J22" s="88"/>
      <c r="K22" s="118"/>
    </row>
    <row r="23" spans="1:11" ht="15.6" x14ac:dyDescent="0.3">
      <c r="A23" s="135">
        <v>1</v>
      </c>
      <c r="B23" s="135" t="s">
        <v>66</v>
      </c>
      <c r="C23" s="136" t="s">
        <v>67</v>
      </c>
      <c r="D23" s="135" t="s">
        <v>68</v>
      </c>
      <c r="E23" s="136" t="s">
        <v>69</v>
      </c>
      <c r="F23" s="135" t="s">
        <v>20</v>
      </c>
      <c r="G23" s="135" t="s">
        <v>70</v>
      </c>
      <c r="H23" s="133"/>
      <c r="I23" s="92"/>
      <c r="J23" s="77"/>
      <c r="K23" s="78"/>
    </row>
    <row r="24" spans="1:11" ht="15.6" x14ac:dyDescent="0.3">
      <c r="A24" s="135">
        <v>2</v>
      </c>
      <c r="B24" s="135" t="s">
        <v>71</v>
      </c>
      <c r="C24" s="136" t="s">
        <v>72</v>
      </c>
      <c r="D24" s="135" t="s">
        <v>73</v>
      </c>
      <c r="E24" s="136" t="s">
        <v>74</v>
      </c>
      <c r="F24" s="135" t="s">
        <v>49</v>
      </c>
      <c r="G24" s="135" t="s">
        <v>75</v>
      </c>
      <c r="H24" s="133"/>
      <c r="I24" s="91"/>
      <c r="J24" s="77"/>
      <c r="K24" s="78"/>
    </row>
    <row r="25" spans="1:11" ht="15.6" x14ac:dyDescent="0.3">
      <c r="A25" s="135">
        <v>3</v>
      </c>
      <c r="B25" s="135" t="s">
        <v>76</v>
      </c>
      <c r="C25" s="136" t="s">
        <v>77</v>
      </c>
      <c r="D25" s="135" t="s">
        <v>78</v>
      </c>
      <c r="E25" s="136" t="s">
        <v>79</v>
      </c>
      <c r="F25" s="135" t="s">
        <v>49</v>
      </c>
      <c r="G25" s="135" t="s">
        <v>75</v>
      </c>
      <c r="H25" s="133"/>
      <c r="I25" s="91"/>
      <c r="J25" s="77"/>
      <c r="K25" s="78"/>
    </row>
    <row r="26" spans="1:11" ht="15.6" x14ac:dyDescent="0.3">
      <c r="A26" s="135">
        <v>4</v>
      </c>
      <c r="B26" s="135" t="s">
        <v>80</v>
      </c>
      <c r="C26" s="136" t="s">
        <v>81</v>
      </c>
      <c r="D26" s="135" t="s">
        <v>82</v>
      </c>
      <c r="E26" s="136" t="s">
        <v>83</v>
      </c>
      <c r="F26" s="135" t="s">
        <v>47</v>
      </c>
      <c r="G26" s="135" t="s">
        <v>84</v>
      </c>
      <c r="H26" s="133"/>
      <c r="I26" s="91"/>
      <c r="J26" s="77"/>
      <c r="K26" s="78"/>
    </row>
    <row r="27" spans="1:11" ht="15.6" x14ac:dyDescent="0.3">
      <c r="A27" s="135">
        <v>5</v>
      </c>
      <c r="B27" s="135" t="s">
        <v>85</v>
      </c>
      <c r="C27" s="136" t="s">
        <v>86</v>
      </c>
      <c r="D27" s="135" t="s">
        <v>87</v>
      </c>
      <c r="E27" s="136" t="s">
        <v>88</v>
      </c>
      <c r="F27" s="135" t="s">
        <v>49</v>
      </c>
      <c r="G27" s="135" t="s">
        <v>75</v>
      </c>
      <c r="H27" s="133"/>
      <c r="I27" s="91"/>
      <c r="J27" s="77"/>
      <c r="K27" s="78"/>
    </row>
    <row r="28" spans="1:11" ht="15.6" x14ac:dyDescent="0.3">
      <c r="A28" s="135" t="s">
        <v>97</v>
      </c>
      <c r="B28" s="135" t="s">
        <v>89</v>
      </c>
      <c r="C28" s="136" t="s">
        <v>90</v>
      </c>
      <c r="D28" s="135" t="s">
        <v>91</v>
      </c>
      <c r="E28" s="136" t="s">
        <v>92</v>
      </c>
      <c r="F28" s="135" t="s">
        <v>47</v>
      </c>
      <c r="G28" s="135" t="s">
        <v>84</v>
      </c>
      <c r="H28" s="133"/>
      <c r="I28" s="91"/>
      <c r="J28" s="77"/>
      <c r="K28" s="78"/>
    </row>
    <row r="29" spans="1:11" ht="15.6" x14ac:dyDescent="0.3">
      <c r="A29" s="135" t="s">
        <v>97</v>
      </c>
      <c r="B29" s="135" t="s">
        <v>93</v>
      </c>
      <c r="C29" s="136" t="s">
        <v>94</v>
      </c>
      <c r="D29" s="135" t="s">
        <v>95</v>
      </c>
      <c r="E29" s="136" t="s">
        <v>96</v>
      </c>
      <c r="F29" s="135" t="s">
        <v>47</v>
      </c>
      <c r="G29" s="135" t="s">
        <v>70</v>
      </c>
      <c r="H29" s="133"/>
      <c r="I29" s="91"/>
      <c r="J29" s="77"/>
      <c r="K29" s="78"/>
    </row>
    <row r="30" spans="1:11" ht="16.2" thickBot="1" x14ac:dyDescent="0.35">
      <c r="A30" s="23"/>
      <c r="B30" s="24"/>
      <c r="C30" s="24"/>
      <c r="D30" s="1"/>
      <c r="E30" s="25"/>
      <c r="F30" s="15"/>
      <c r="G30" s="15"/>
      <c r="H30" s="26"/>
      <c r="I30" s="26"/>
      <c r="J30" s="27"/>
      <c r="K30" s="27"/>
    </row>
    <row r="31" spans="1:11" ht="15" thickTop="1" x14ac:dyDescent="0.25">
      <c r="A31" s="121" t="s">
        <v>3</v>
      </c>
      <c r="B31" s="122"/>
      <c r="C31" s="122"/>
      <c r="D31" s="122"/>
      <c r="E31" s="53"/>
      <c r="F31" s="53"/>
      <c r="G31" s="123" t="s">
        <v>25</v>
      </c>
      <c r="H31" s="123"/>
      <c r="I31" s="122"/>
      <c r="J31" s="123"/>
      <c r="K31" s="124"/>
    </row>
    <row r="32" spans="1:11" x14ac:dyDescent="0.25">
      <c r="A32" s="67" t="s">
        <v>33</v>
      </c>
      <c r="B32" s="21"/>
      <c r="C32" s="21"/>
      <c r="D32" s="68"/>
      <c r="E32" s="29"/>
      <c r="F32" s="65"/>
      <c r="G32" s="28" t="s">
        <v>21</v>
      </c>
      <c r="H32" s="61">
        <v>4</v>
      </c>
      <c r="I32" s="71"/>
      <c r="J32" s="45" t="s">
        <v>19</v>
      </c>
      <c r="K32" s="74">
        <f>COUNTIF(F23:F29,"ЗМС")</f>
        <v>0</v>
      </c>
    </row>
    <row r="33" spans="1:11" x14ac:dyDescent="0.25">
      <c r="A33" s="67" t="s">
        <v>34</v>
      </c>
      <c r="B33" s="21"/>
      <c r="C33" s="21"/>
      <c r="D33" s="68"/>
      <c r="E33" s="2"/>
      <c r="F33" s="66"/>
      <c r="G33" s="30" t="s">
        <v>43</v>
      </c>
      <c r="H33" s="60">
        <f>H34+H37</f>
        <v>7</v>
      </c>
      <c r="I33" s="63"/>
      <c r="J33" s="45" t="s">
        <v>15</v>
      </c>
      <c r="K33" s="74">
        <f>COUNTIF(F23:F29,"МСМК")</f>
        <v>0</v>
      </c>
    </row>
    <row r="34" spans="1:11" x14ac:dyDescent="0.25">
      <c r="A34" s="67" t="s">
        <v>35</v>
      </c>
      <c r="B34" s="21"/>
      <c r="C34" s="21"/>
      <c r="D34" s="68"/>
      <c r="E34" s="2"/>
      <c r="F34" s="66"/>
      <c r="G34" s="30" t="s">
        <v>44</v>
      </c>
      <c r="H34" s="60">
        <f>H35+H36+H38</f>
        <v>7</v>
      </c>
      <c r="I34" s="63"/>
      <c r="J34" s="45" t="s">
        <v>17</v>
      </c>
      <c r="K34" s="74">
        <f>COUNTIF(F23:F29,"МС")</f>
        <v>0</v>
      </c>
    </row>
    <row r="35" spans="1:11" x14ac:dyDescent="0.25">
      <c r="A35" s="67" t="s">
        <v>36</v>
      </c>
      <c r="B35" s="21"/>
      <c r="C35" s="21"/>
      <c r="D35" s="68"/>
      <c r="E35" s="2"/>
      <c r="F35" s="66"/>
      <c r="G35" s="30" t="s">
        <v>39</v>
      </c>
      <c r="H35" s="61">
        <f>COUNT(A23:A29)</f>
        <v>5</v>
      </c>
      <c r="I35" s="62"/>
      <c r="J35" s="45" t="s">
        <v>20</v>
      </c>
      <c r="K35" s="74">
        <f>COUNTIF(F23:F29,"КМС")</f>
        <v>1</v>
      </c>
    </row>
    <row r="36" spans="1:11" x14ac:dyDescent="0.25">
      <c r="A36" s="67"/>
      <c r="B36" s="21"/>
      <c r="C36" s="21"/>
      <c r="D36" s="68"/>
      <c r="E36" s="2"/>
      <c r="F36" s="66"/>
      <c r="G36" s="30" t="s">
        <v>40</v>
      </c>
      <c r="H36" s="61">
        <f>COUNTIF(A23:A29,"НФ")</f>
        <v>2</v>
      </c>
      <c r="I36" s="62"/>
      <c r="J36" s="81" t="s">
        <v>47</v>
      </c>
      <c r="K36" s="74">
        <f>COUNTIF(F23:F29,"1 сп.р.")</f>
        <v>3</v>
      </c>
    </row>
    <row r="37" spans="1:11" x14ac:dyDescent="0.25">
      <c r="A37" s="67"/>
      <c r="B37" s="21"/>
      <c r="C37" s="21"/>
      <c r="D37" s="68"/>
      <c r="E37" s="2"/>
      <c r="F37" s="66"/>
      <c r="G37" s="30" t="s">
        <v>41</v>
      </c>
      <c r="H37" s="46">
        <f>COUNTIF(A23:A29,"НС")</f>
        <v>0</v>
      </c>
      <c r="I37" s="64"/>
      <c r="J37" s="80" t="s">
        <v>49</v>
      </c>
      <c r="K37" s="74">
        <f>COUNTIF(F23:F29,"2 сп.р.")</f>
        <v>3</v>
      </c>
    </row>
    <row r="38" spans="1:11" x14ac:dyDescent="0.25">
      <c r="A38" s="67"/>
      <c r="B38" s="21"/>
      <c r="C38" s="21"/>
      <c r="D38" s="68"/>
      <c r="E38" s="32"/>
      <c r="F38" s="72"/>
      <c r="G38" s="30" t="s">
        <v>42</v>
      </c>
      <c r="H38" s="46">
        <f>COUNTIF(A23:A29,"ДСКВ")</f>
        <v>0</v>
      </c>
      <c r="I38" s="73"/>
      <c r="J38" s="79" t="s">
        <v>48</v>
      </c>
      <c r="K38" s="74">
        <f>COUNTIF(F23:F29,"3 сп.р.")</f>
        <v>0</v>
      </c>
    </row>
    <row r="39" spans="1:11" x14ac:dyDescent="0.25">
      <c r="A39" s="33"/>
      <c r="K39" s="34"/>
    </row>
    <row r="40" spans="1:11" ht="15.6" x14ac:dyDescent="0.25">
      <c r="A40" s="126" t="s">
        <v>2</v>
      </c>
      <c r="B40" s="127"/>
      <c r="C40" s="127"/>
      <c r="D40" s="127"/>
      <c r="E40" s="128" t="s">
        <v>7</v>
      </c>
      <c r="F40" s="128"/>
      <c r="G40" s="128"/>
      <c r="H40" s="128"/>
      <c r="I40" s="128" t="s">
        <v>37</v>
      </c>
      <c r="J40" s="128"/>
      <c r="K40" s="129"/>
    </row>
    <row r="41" spans="1:11" x14ac:dyDescent="0.25">
      <c r="A41" s="33"/>
      <c r="B41" s="2"/>
      <c r="C41" s="2"/>
      <c r="E41" s="2"/>
      <c r="F41" s="29"/>
      <c r="G41" s="29"/>
      <c r="H41" s="29"/>
      <c r="I41" s="29"/>
      <c r="J41" s="29"/>
      <c r="K41" s="38"/>
    </row>
    <row r="42" spans="1:11" x14ac:dyDescent="0.25">
      <c r="A42" s="35"/>
      <c r="D42" s="36"/>
      <c r="E42" s="69"/>
      <c r="F42" s="36"/>
      <c r="G42" s="36"/>
      <c r="H42" s="70"/>
      <c r="I42" s="70"/>
      <c r="J42" s="36"/>
      <c r="K42" s="37"/>
    </row>
    <row r="43" spans="1:11" x14ac:dyDescent="0.25">
      <c r="A43" s="35"/>
      <c r="D43" s="36"/>
      <c r="E43" s="69"/>
      <c r="F43" s="36"/>
      <c r="G43" s="36"/>
      <c r="H43" s="70"/>
      <c r="I43" s="70"/>
      <c r="J43" s="36"/>
      <c r="K43" s="37"/>
    </row>
    <row r="44" spans="1:11" x14ac:dyDescent="0.25">
      <c r="A44" s="35"/>
      <c r="D44" s="36"/>
      <c r="E44" s="69"/>
      <c r="F44" s="36"/>
      <c r="G44" s="36"/>
      <c r="H44" s="70"/>
      <c r="I44" s="70"/>
      <c r="J44" s="36"/>
      <c r="K44" s="37"/>
    </row>
    <row r="45" spans="1:11" x14ac:dyDescent="0.25">
      <c r="A45" s="35"/>
      <c r="D45" s="36"/>
      <c r="E45" s="69"/>
      <c r="F45" s="36"/>
      <c r="G45" s="36"/>
      <c r="H45" s="70"/>
      <c r="I45" s="70"/>
      <c r="J45" s="36"/>
      <c r="K45" s="37"/>
    </row>
    <row r="46" spans="1:11" ht="16.2" thickBot="1" x14ac:dyDescent="0.3">
      <c r="A46" s="130" t="str">
        <f>G18</f>
        <v>МЯГКОВА Е.А.(IК, г. Саранск)</v>
      </c>
      <c r="B46" s="131"/>
      <c r="C46" s="131"/>
      <c r="D46" s="131"/>
      <c r="E46" s="131" t="str">
        <f>G17</f>
        <v>БОЧАНОВ В.А.(ВК, г.Омск)</v>
      </c>
      <c r="F46" s="131"/>
      <c r="G46" s="131"/>
      <c r="H46" s="131"/>
      <c r="I46" s="131" t="str">
        <f>G19</f>
        <v>КОЧЕТКОВ Д.А. (ВК, г. Саранск)</v>
      </c>
      <c r="J46" s="131"/>
      <c r="K46" s="132"/>
    </row>
    <row r="47" spans="1:11" ht="14.4" thickTop="1" x14ac:dyDescent="0.25"/>
    <row r="48" spans="1:11" ht="18" x14ac:dyDescent="0.25">
      <c r="A48" s="49"/>
      <c r="B48" s="50"/>
      <c r="C48" s="50"/>
      <c r="D48" s="49"/>
      <c r="E48" s="51"/>
      <c r="F48" s="49"/>
      <c r="G48" s="49"/>
      <c r="H48" s="52"/>
      <c r="I48" s="52"/>
      <c r="J48" s="49"/>
      <c r="K48" s="49"/>
    </row>
    <row r="49" spans="1:7" ht="21" x14ac:dyDescent="0.25">
      <c r="A49" s="47"/>
      <c r="B49" s="47"/>
      <c r="C49" s="48"/>
      <c r="D49" s="125"/>
      <c r="E49" s="125"/>
      <c r="F49" s="125"/>
      <c r="G49" s="125"/>
    </row>
    <row r="50" spans="1:7" ht="18" x14ac:dyDescent="0.25">
      <c r="D50" s="49"/>
    </row>
  </sheetData>
  <autoFilter ref="A22:I22" xr:uid="{00000000-0009-0000-0000-000000000000}">
    <sortState xmlns:xlrd2="http://schemas.microsoft.com/office/spreadsheetml/2017/richdata2" ref="A23:I32">
      <sortCondition ref="A22"/>
    </sortState>
  </autoFilter>
  <mergeCells count="27">
    <mergeCell ref="A31:D31"/>
    <mergeCell ref="G31:K31"/>
    <mergeCell ref="D49:G49"/>
    <mergeCell ref="A40:D40"/>
    <mergeCell ref="E40:H40"/>
    <mergeCell ref="I40:K40"/>
    <mergeCell ref="A46:D46"/>
    <mergeCell ref="E46:H46"/>
    <mergeCell ref="I46:K46"/>
    <mergeCell ref="A13:D13"/>
    <mergeCell ref="A14:D14"/>
    <mergeCell ref="A15:G15"/>
    <mergeCell ref="H15:K15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СУММА 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2024-10-12T14:42:04Z</cp:lastPrinted>
  <dcterms:created xsi:type="dcterms:W3CDTF">1996-10-08T23:32:33Z</dcterms:created>
  <dcterms:modified xsi:type="dcterms:W3CDTF">2024-10-12T14:42:07Z</dcterms:modified>
</cp:coreProperties>
</file>