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девушки" sheetId="92" r:id="rId1"/>
  </sheets>
  <definedNames>
    <definedName name="_xlnm.Print_Titles" localSheetId="0">'инд гонка девушки'!$21:$22</definedName>
    <definedName name="_xlnm.Print_Area" localSheetId="0">'инд гонка девушки'!$A$1:$L$60</definedName>
  </definedNames>
  <calcPr calcId="152511"/>
</workbook>
</file>

<file path=xl/calcChain.xml><?xml version="1.0" encoding="utf-8"?>
<calcChain xmlns="http://schemas.openxmlformats.org/spreadsheetml/2006/main">
  <c r="I38" i="92" l="1"/>
  <c r="I39" i="92"/>
  <c r="I40" i="92"/>
  <c r="I41" i="92"/>
  <c r="I42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23" i="92"/>
  <c r="I60" i="92" l="1"/>
  <c r="E60" i="92"/>
  <c r="I48" i="92" l="1"/>
  <c r="L51" i="92"/>
  <c r="I51" i="92"/>
  <c r="L50" i="92"/>
  <c r="I50" i="92"/>
  <c r="L49" i="92"/>
  <c r="I49" i="92"/>
  <c r="L48" i="92"/>
  <c r="L47" i="92"/>
  <c r="L46" i="92"/>
  <c r="L45" i="92"/>
  <c r="I47" i="92" l="1"/>
  <c r="I46" i="92" s="1"/>
  <c r="I26" i="92" l="1"/>
  <c r="I27" i="92"/>
  <c r="I28" i="92"/>
  <c r="I29" i="92"/>
  <c r="I30" i="92"/>
  <c r="I31" i="92"/>
  <c r="I32" i="92"/>
  <c r="I33" i="92"/>
  <c r="I34" i="92"/>
  <c r="I35" i="92"/>
  <c r="I36" i="92"/>
  <c r="I37" i="92"/>
  <c r="I25" i="92"/>
  <c r="I24" i="92"/>
</calcChain>
</file>

<file path=xl/sharedStrings.xml><?xml version="1.0" encoding="utf-8"?>
<sst xmlns="http://schemas.openxmlformats.org/spreadsheetml/2006/main" count="129" uniqueCount="91">
  <si>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</si>
  <si>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</si>
  <si>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</si>
  <si>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</si>
  <si>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</si>
  <si>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</si>
  <si>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</si>
  <si>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</si>
  <si>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</si>
  <si>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</si>
  <si>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</si>
  <si>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</si>
  <si>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</si>
  <si>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</si>
  <si>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</si>
  <si>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</si>
  <si>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</si>
  <si>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</si>
  <si>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</si>
  <si>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</si>
  <si>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</si>
  <si>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</si>
  <si>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</si>
  <si>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</si>
  <si>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</si>
  <si>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</si>
  <si>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</si>
  <si>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</si>
  <si>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Девушки 15-16 лет</t>
  </si>
  <si>
    <t>КМС</t>
  </si>
  <si>
    <t>Псковская область</t>
  </si>
  <si>
    <t>Московская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</si>
  <si>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</si>
  <si>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</si>
  <si>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</si>
  <si>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>Рыбина Светлана</t>
  </si>
  <si>
    <t>Веселова Екатерина</t>
  </si>
  <si>
    <t>Слесарева Анастасия</t>
  </si>
  <si>
    <t>Лосева Алина</t>
  </si>
  <si>
    <t>Розанова Анастасия</t>
  </si>
  <si>
    <t>Корякова Дарья</t>
  </si>
  <si>
    <t>Осипова Виктория</t>
  </si>
  <si>
    <t>Корякова Елена</t>
  </si>
  <si>
    <t>Иванова Виктория</t>
  </si>
  <si>
    <t>Богданова Елизавета</t>
  </si>
  <si>
    <t>Тимофеева Варвара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</si>
  <si>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</si>
  <si>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</si>
  <si>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</si>
  <si>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</si>
  <si>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</si>
  <si>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</si>
  <si>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</si>
  <si>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</si>
  <si>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</si>
  <si>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</si>
  <si>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</si>
  <si>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</si>
  <si>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</si>
  <si>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</si>
  <si>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</si>
  <si>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№ ВРВС: 0080511611Я</t>
  </si>
  <si>
    <t>шоссе - индивидуальная гонка на время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</si>
  <si>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</si>
  <si>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</si>
  <si>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</si>
  <si>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</si>
  <si>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r>
      <t>ДАТА ПРОВЕДЕНИЯ:</t>
    </r>
    <r>
      <rPr>
        <sz val="11"/>
        <rFont val="Times New Roman"/>
        <family val="1"/>
        <charset val="204"/>
      </rPr>
      <t xml:space="preserve"> 26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</si>
  <si>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30м </t>
    </r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</si>
  <si>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</si>
  <si>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</si>
  <si>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</si>
  <si>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</si>
  <si>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5,05 км/3</t>
  </si>
  <si>
    <t>Мигачева Елизавета</t>
  </si>
  <si>
    <t>Журавлева Мария</t>
  </si>
  <si>
    <t>Калининградская область</t>
  </si>
  <si>
    <t>Слесарева Елизавета</t>
  </si>
  <si>
    <t xml:space="preserve">Брюхова Мария </t>
  </si>
  <si>
    <t>Республика Адыгея</t>
  </si>
  <si>
    <t>Булавкина Анастасия</t>
  </si>
  <si>
    <t>Журавлева Дарья</t>
  </si>
  <si>
    <t>Игрунова Екатерина</t>
  </si>
  <si>
    <t>Воронежская область</t>
  </si>
  <si>
    <t>Маренкова Елизавета</t>
  </si>
  <si>
    <t>Тверская область</t>
  </si>
  <si>
    <t>Ткачук Анастасия</t>
  </si>
  <si>
    <t>Температура: +15+13</t>
  </si>
  <si>
    <t>Влажность: 68%</t>
  </si>
  <si>
    <t>Осадки: облачно, дождь</t>
  </si>
  <si>
    <t>Федеральный центр подготовки спортивного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</si>
</sst>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67" fontId="18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569990</xdr:colOff>
      <xdr:row>0</xdr:row>
      <xdr:rowOff>105835</xdr:rowOff>
    </xdr:from>
    <xdr:to>
      <xdr:col>3</xdr:col>
      <xdr:colOff>772583</xdr:colOff>
      <xdr:row>3</xdr:row>
      <xdr:rowOff>229343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323" y="105835"/>
          <a:ext cx="1006927" cy="779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306917</xdr:colOff>
      <xdr:row>3</xdr:row>
      <xdr:rowOff>206623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862790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179916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61"/>
  <sheetViews>
    <sheetView tabSelected="1" view="pageBreakPreview" topLeftCell="A10" zoomScale="90" zoomScaleNormal="100" zoomScaleSheetLayoutView="90" workbookViewId="0">
      <selection activeCell="L21" sqref="L21:L22"/>
    </sheetView>
  </sheetViews>
  <sheetFormatPr defaultRowHeight="12.75" x14ac:dyDescent="0.2"/>
  <cols>
    <col min="1" max="1" width="7" style="4" customWidth="1"/>
    <col min="2" max="2" width="7" style="39" customWidth="1"/>
    <col min="3" max="3" width="12" style="39" customWidth="1"/>
    <col min="4" max="4" width="20" style="4" customWidth="1"/>
    <col min="5" max="5" width="10.28515625" style="4" customWidth="1"/>
    <col min="6" max="6" width="7.7109375" style="4" customWidth="1"/>
    <col min="7" max="7" width="19.5703125" style="4" customWidth="1"/>
    <col min="8" max="8" width="20.85546875" style="4" customWidth="1"/>
    <col min="9" max="9" width="12.570312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5.7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x14ac:dyDescent="0.2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x14ac:dyDescent="0.2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0.25" x14ac:dyDescent="0.2">
      <c r="A4" s="101" t="s">
        <v>90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02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6" customFormat="1" ht="18" customHeight="1" x14ac:dyDescent="0.2">
      <c r="A7" s="100" t="s">
        <v>18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03" t="s">
        <v>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s="8" customFormat="1" ht="18" customHeight="1" x14ac:dyDescent="0.2">
      <c r="A10" s="106" t="s">
        <v>62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12" ht="19.5" customHeight="1" x14ac:dyDescent="0.2">
      <c r="A11" s="109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33</v>
      </c>
      <c r="B13" s="13"/>
      <c r="C13" s="13"/>
      <c r="D13" s="14"/>
      <c r="E13" s="15"/>
      <c r="F13" s="15"/>
      <c r="G13" s="87" t="s">
        <v>68</v>
      </c>
      <c r="H13" s="15"/>
      <c r="I13" s="15"/>
      <c r="J13" s="15"/>
      <c r="K13" s="16"/>
      <c r="L13" s="17" t="s">
        <v>61</v>
      </c>
    </row>
    <row r="14" spans="1:12" ht="15.75" x14ac:dyDescent="0.25">
      <c r="A14" s="18" t="s">
        <v>67</v>
      </c>
      <c r="B14" s="19"/>
      <c r="C14" s="19"/>
      <c r="D14" s="20"/>
      <c r="E14" s="20"/>
      <c r="F14" s="20"/>
      <c r="G14" s="88" t="s">
        <v>34</v>
      </c>
      <c r="H14" s="20"/>
      <c r="I14" s="20"/>
      <c r="J14" s="20"/>
      <c r="K14" s="21"/>
      <c r="L14" s="82" t="s">
        <v>69</v>
      </c>
    </row>
    <row r="15" spans="1:12" ht="14.25" x14ac:dyDescent="0.2">
      <c r="A15" s="112" t="s">
        <v>10</v>
      </c>
      <c r="B15" s="98"/>
      <c r="C15" s="98"/>
      <c r="D15" s="98"/>
      <c r="E15" s="98"/>
      <c r="F15" s="98"/>
      <c r="G15" s="113"/>
      <c r="H15" s="97" t="s">
        <v>1</v>
      </c>
      <c r="I15" s="98"/>
      <c r="J15" s="98"/>
      <c r="K15" s="98"/>
      <c r="L15" s="99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63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86" t="s">
        <v>70</v>
      </c>
      <c r="H17" s="27" t="s">
        <v>64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86" t="s">
        <v>71</v>
      </c>
      <c r="H18" s="27" t="s">
        <v>65</v>
      </c>
      <c r="I18" s="28"/>
      <c r="J18" s="28"/>
      <c r="K18" s="28"/>
      <c r="L18" s="29"/>
    </row>
    <row r="19" spans="1:12" ht="15.75" thickBot="1" x14ac:dyDescent="0.25">
      <c r="A19" s="40" t="s">
        <v>17</v>
      </c>
      <c r="B19" s="83"/>
      <c r="C19" s="83"/>
      <c r="D19" s="42"/>
      <c r="E19" s="42"/>
      <c r="F19" s="42"/>
      <c r="G19" s="43" t="s">
        <v>72</v>
      </c>
      <c r="H19" s="44" t="s">
        <v>66</v>
      </c>
      <c r="I19" s="45"/>
      <c r="J19" s="45"/>
      <c r="K19" s="41">
        <v>15.15</v>
      </c>
      <c r="L19" s="46" t="s">
        <v>73</v>
      </c>
    </row>
    <row r="20" spans="1:12" ht="6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6" customFormat="1" ht="21" customHeight="1" thickTop="1" x14ac:dyDescent="0.2">
      <c r="A21" s="114" t="s">
        <v>7</v>
      </c>
      <c r="B21" s="116" t="s">
        <v>13</v>
      </c>
      <c r="C21" s="116" t="s">
        <v>22</v>
      </c>
      <c r="D21" s="116" t="s">
        <v>2</v>
      </c>
      <c r="E21" s="116" t="s">
        <v>32</v>
      </c>
      <c r="F21" s="116" t="s">
        <v>9</v>
      </c>
      <c r="G21" s="116" t="s">
        <v>14</v>
      </c>
      <c r="H21" s="116" t="s">
        <v>8</v>
      </c>
      <c r="I21" s="116" t="s">
        <v>26</v>
      </c>
      <c r="J21" s="116" t="s">
        <v>24</v>
      </c>
      <c r="K21" s="120" t="s">
        <v>25</v>
      </c>
      <c r="L21" s="118" t="s">
        <v>15</v>
      </c>
    </row>
    <row r="22" spans="1:12" s="56" customFormat="1" ht="13.5" customHeight="1" x14ac:dyDescent="0.2">
      <c r="A22" s="115"/>
      <c r="B22" s="117"/>
      <c r="C22" s="117"/>
      <c r="D22" s="117"/>
      <c r="E22" s="117"/>
      <c r="F22" s="117"/>
      <c r="G22" s="117"/>
      <c r="H22" s="117"/>
      <c r="I22" s="117"/>
      <c r="J22" s="117"/>
      <c r="K22" s="121"/>
      <c r="L22" s="119"/>
    </row>
    <row r="23" spans="1:12" ht="26.25" customHeight="1" x14ac:dyDescent="0.2">
      <c r="A23" s="70">
        <v>1</v>
      </c>
      <c r="B23" s="55">
        <v>33</v>
      </c>
      <c r="C23" s="55">
        <v>10096561157</v>
      </c>
      <c r="D23" s="54" t="s">
        <v>35</v>
      </c>
      <c r="E23" s="69">
        <v>38946</v>
      </c>
      <c r="F23" s="55" t="s">
        <v>46</v>
      </c>
      <c r="G23" s="55" t="s">
        <v>49</v>
      </c>
      <c r="H23" s="140">
        <v>1.6158564814814817E-2</v>
      </c>
      <c r="I23" s="140"/>
      <c r="J23" s="138">
        <f>$K$19/(HOUR(H23)+MINUTE(H23)/60+SECOND(H23)/3600)</f>
        <v>39.068767908309454</v>
      </c>
      <c r="K23" s="89" t="s">
        <v>29</v>
      </c>
      <c r="L23" s="71"/>
    </row>
    <row r="24" spans="1:12" ht="27.75" customHeight="1" x14ac:dyDescent="0.2">
      <c r="A24" s="72">
        <v>2</v>
      </c>
      <c r="B24" s="55">
        <v>37</v>
      </c>
      <c r="C24" s="55">
        <v>10104579219</v>
      </c>
      <c r="D24" s="54" t="s">
        <v>74</v>
      </c>
      <c r="E24" s="69">
        <v>39213</v>
      </c>
      <c r="F24" s="55" t="s">
        <v>47</v>
      </c>
      <c r="G24" s="55" t="s">
        <v>31</v>
      </c>
      <c r="H24" s="140">
        <v>1.6540509259259258E-2</v>
      </c>
      <c r="I24" s="140">
        <f>H24-$H$23</f>
        <v>3.819444444444417E-4</v>
      </c>
      <c r="J24" s="138">
        <f t="shared" ref="J24:J42" si="0">$K$19/(HOUR(H24)+MINUTE(H24)/60+SECOND(H24)/3600)</f>
        <v>38.166550034989498</v>
      </c>
      <c r="K24" s="89" t="s">
        <v>29</v>
      </c>
      <c r="L24" s="71"/>
    </row>
    <row r="25" spans="1:12" ht="27.75" customHeight="1" x14ac:dyDescent="0.2">
      <c r="A25" s="72">
        <v>3</v>
      </c>
      <c r="B25" s="55">
        <v>48</v>
      </c>
      <c r="C25" s="55">
        <v>10117450816</v>
      </c>
      <c r="D25" s="54" t="s">
        <v>36</v>
      </c>
      <c r="E25" s="69">
        <v>39264</v>
      </c>
      <c r="F25" s="55" t="s">
        <v>29</v>
      </c>
      <c r="G25" s="55" t="s">
        <v>30</v>
      </c>
      <c r="H25" s="140">
        <v>1.6625000000000001E-2</v>
      </c>
      <c r="I25" s="140">
        <f>H25-$H$23</f>
        <v>4.6643518518518431E-4</v>
      </c>
      <c r="J25" s="138">
        <f t="shared" si="0"/>
        <v>37.98050139275766</v>
      </c>
      <c r="K25" s="89" t="s">
        <v>29</v>
      </c>
      <c r="L25" s="71"/>
    </row>
    <row r="26" spans="1:12" ht="27.75" customHeight="1" x14ac:dyDescent="0.2">
      <c r="A26" s="72">
        <v>4</v>
      </c>
      <c r="B26" s="55">
        <v>54</v>
      </c>
      <c r="C26" s="55">
        <v>10104652068</v>
      </c>
      <c r="D26" s="54" t="s">
        <v>38</v>
      </c>
      <c r="E26" s="69">
        <v>39101</v>
      </c>
      <c r="F26" s="55" t="s">
        <v>46</v>
      </c>
      <c r="G26" s="85" t="s">
        <v>30</v>
      </c>
      <c r="H26" s="140">
        <v>1.6715277777777777E-2</v>
      </c>
      <c r="I26" s="140">
        <f t="shared" ref="I26:I42" si="1">H26-$H$23</f>
        <v>5.5671296296296024E-4</v>
      </c>
      <c r="J26" s="138">
        <f t="shared" si="0"/>
        <v>37.770083102493075</v>
      </c>
      <c r="K26" s="89" t="s">
        <v>29</v>
      </c>
      <c r="L26" s="71"/>
    </row>
    <row r="27" spans="1:12" ht="27.75" customHeight="1" x14ac:dyDescent="0.2">
      <c r="A27" s="72">
        <v>5</v>
      </c>
      <c r="B27" s="55">
        <v>39</v>
      </c>
      <c r="C27" s="55">
        <v>10081558893</v>
      </c>
      <c r="D27" s="54" t="s">
        <v>75</v>
      </c>
      <c r="E27" s="69">
        <v>39505</v>
      </c>
      <c r="F27" s="55" t="s">
        <v>46</v>
      </c>
      <c r="G27" s="85" t="s">
        <v>76</v>
      </c>
      <c r="H27" s="140">
        <v>1.6883101851851854E-2</v>
      </c>
      <c r="I27" s="140">
        <f t="shared" si="1"/>
        <v>7.2453703703703742E-4</v>
      </c>
      <c r="J27" s="138">
        <f t="shared" si="0"/>
        <v>37.381768334475666</v>
      </c>
      <c r="K27" s="89" t="s">
        <v>29</v>
      </c>
      <c r="L27" s="71"/>
    </row>
    <row r="28" spans="1:12" ht="27.75" customHeight="1" x14ac:dyDescent="0.2">
      <c r="A28" s="72">
        <v>6</v>
      </c>
      <c r="B28" s="55">
        <v>46</v>
      </c>
      <c r="C28" s="55">
        <v>10122947682</v>
      </c>
      <c r="D28" s="54" t="s">
        <v>77</v>
      </c>
      <c r="E28" s="69">
        <v>39085</v>
      </c>
      <c r="F28" s="55" t="s">
        <v>46</v>
      </c>
      <c r="G28" s="55" t="s">
        <v>30</v>
      </c>
      <c r="H28" s="140">
        <v>1.6960648148148148E-2</v>
      </c>
      <c r="I28" s="140">
        <f t="shared" si="1"/>
        <v>8.0208333333333173E-4</v>
      </c>
      <c r="J28" s="138">
        <f t="shared" si="0"/>
        <v>37.228668941979521</v>
      </c>
      <c r="K28" s="36"/>
      <c r="L28" s="71"/>
    </row>
    <row r="29" spans="1:12" ht="27.75" customHeight="1" x14ac:dyDescent="0.2">
      <c r="A29" s="72">
        <v>7</v>
      </c>
      <c r="B29" s="55">
        <v>49</v>
      </c>
      <c r="C29" s="55">
        <v>10117452331</v>
      </c>
      <c r="D29" s="54" t="s">
        <v>37</v>
      </c>
      <c r="E29" s="69">
        <v>39085</v>
      </c>
      <c r="F29" s="55" t="s">
        <v>29</v>
      </c>
      <c r="G29" s="55" t="s">
        <v>30</v>
      </c>
      <c r="H29" s="140">
        <v>1.6967592592592593E-2</v>
      </c>
      <c r="I29" s="140">
        <f t="shared" si="1"/>
        <v>8.0902777777777657E-4</v>
      </c>
      <c r="J29" s="138">
        <f t="shared" si="0"/>
        <v>37.203274215552518</v>
      </c>
      <c r="K29" s="36"/>
      <c r="L29" s="71"/>
    </row>
    <row r="30" spans="1:12" ht="27.75" customHeight="1" x14ac:dyDescent="0.2">
      <c r="A30" s="72">
        <v>8</v>
      </c>
      <c r="B30" s="55">
        <v>52</v>
      </c>
      <c r="C30" s="55">
        <v>10113341955</v>
      </c>
      <c r="D30" s="54" t="s">
        <v>40</v>
      </c>
      <c r="E30" s="69">
        <v>39080</v>
      </c>
      <c r="F30" s="55" t="s">
        <v>46</v>
      </c>
      <c r="G30" s="55" t="s">
        <v>30</v>
      </c>
      <c r="H30" s="140">
        <v>1.7050925925925928E-2</v>
      </c>
      <c r="I30" s="140">
        <f>H30-$H$23</f>
        <v>8.9236111111111113E-4</v>
      </c>
      <c r="J30" s="138">
        <f t="shared" si="0"/>
        <v>37.026476578411405</v>
      </c>
      <c r="K30" s="36"/>
      <c r="L30" s="71"/>
    </row>
    <row r="31" spans="1:12" ht="27.75" customHeight="1" x14ac:dyDescent="0.2">
      <c r="A31" s="72">
        <v>9</v>
      </c>
      <c r="B31" s="55">
        <v>45</v>
      </c>
      <c r="C31" s="55">
        <v>10094924079</v>
      </c>
      <c r="D31" s="54" t="s">
        <v>78</v>
      </c>
      <c r="E31" s="69">
        <v>38788</v>
      </c>
      <c r="F31" s="55" t="s">
        <v>29</v>
      </c>
      <c r="G31" s="55" t="s">
        <v>79</v>
      </c>
      <c r="H31" s="140">
        <v>1.7152777777777777E-2</v>
      </c>
      <c r="I31" s="140">
        <f t="shared" si="1"/>
        <v>9.9421296296296063E-4</v>
      </c>
      <c r="J31" s="138">
        <f t="shared" si="0"/>
        <v>36.801619433198383</v>
      </c>
      <c r="K31" s="36"/>
      <c r="L31" s="71"/>
    </row>
    <row r="32" spans="1:12" ht="27.75" customHeight="1" x14ac:dyDescent="0.2">
      <c r="A32" s="72">
        <v>10</v>
      </c>
      <c r="B32" s="55">
        <v>53</v>
      </c>
      <c r="C32" s="55">
        <v>10117352200</v>
      </c>
      <c r="D32" s="54" t="s">
        <v>41</v>
      </c>
      <c r="E32" s="69">
        <v>39275</v>
      </c>
      <c r="F32" s="55" t="s">
        <v>47</v>
      </c>
      <c r="G32" s="55" t="s">
        <v>30</v>
      </c>
      <c r="H32" s="140">
        <v>1.7224537037037038E-2</v>
      </c>
      <c r="I32" s="140">
        <f t="shared" si="1"/>
        <v>1.0659722222222216E-3</v>
      </c>
      <c r="J32" s="138">
        <f t="shared" si="0"/>
        <v>36.653225806451616</v>
      </c>
      <c r="K32" s="36"/>
      <c r="L32" s="71"/>
    </row>
    <row r="33" spans="1:12" ht="27.75" customHeight="1" x14ac:dyDescent="0.2">
      <c r="A33" s="72">
        <v>11</v>
      </c>
      <c r="B33" s="55">
        <v>34</v>
      </c>
      <c r="C33" s="55">
        <v>10127774747</v>
      </c>
      <c r="D33" s="54" t="s">
        <v>80</v>
      </c>
      <c r="E33" s="69">
        <v>39361</v>
      </c>
      <c r="F33" s="55" t="s">
        <v>47</v>
      </c>
      <c r="G33" s="55" t="s">
        <v>31</v>
      </c>
      <c r="H33" s="140">
        <v>1.7662037037037035E-2</v>
      </c>
      <c r="I33" s="140">
        <f t="shared" si="1"/>
        <v>1.5034722222222185E-3</v>
      </c>
      <c r="J33" s="138">
        <f t="shared" si="0"/>
        <v>35.740498034076012</v>
      </c>
      <c r="K33" s="36"/>
      <c r="L33" s="73"/>
    </row>
    <row r="34" spans="1:12" ht="27.75" customHeight="1" x14ac:dyDescent="0.2">
      <c r="A34" s="72">
        <v>12</v>
      </c>
      <c r="B34" s="55">
        <v>51</v>
      </c>
      <c r="C34" s="55">
        <v>10114923055</v>
      </c>
      <c r="D34" s="54" t="s">
        <v>45</v>
      </c>
      <c r="E34" s="69">
        <v>38818</v>
      </c>
      <c r="F34" s="55" t="s">
        <v>46</v>
      </c>
      <c r="G34" s="55" t="s">
        <v>30</v>
      </c>
      <c r="H34" s="140">
        <v>1.7853009259259259E-2</v>
      </c>
      <c r="I34" s="140">
        <f t="shared" si="1"/>
        <v>1.6944444444444429E-3</v>
      </c>
      <c r="J34" s="138">
        <f t="shared" si="0"/>
        <v>35.369649805447473</v>
      </c>
      <c r="K34" s="37"/>
      <c r="L34" s="74"/>
    </row>
    <row r="35" spans="1:12" ht="27.75" customHeight="1" x14ac:dyDescent="0.2">
      <c r="A35" s="72">
        <v>13</v>
      </c>
      <c r="B35" s="55">
        <v>38</v>
      </c>
      <c r="C35" s="55">
        <v>10089582211</v>
      </c>
      <c r="D35" s="54" t="s">
        <v>39</v>
      </c>
      <c r="E35" s="69">
        <v>38887</v>
      </c>
      <c r="F35" s="55" t="s">
        <v>47</v>
      </c>
      <c r="G35" s="55" t="s">
        <v>31</v>
      </c>
      <c r="H35" s="140">
        <v>1.8028935185185186E-2</v>
      </c>
      <c r="I35" s="140">
        <f t="shared" si="1"/>
        <v>1.8703703703703695E-3</v>
      </c>
      <c r="J35" s="138">
        <f t="shared" si="0"/>
        <v>35.006418485237482</v>
      </c>
      <c r="K35" s="37"/>
      <c r="L35" s="74"/>
    </row>
    <row r="36" spans="1:12" ht="27.75" customHeight="1" x14ac:dyDescent="0.2">
      <c r="A36" s="72">
        <v>14</v>
      </c>
      <c r="B36" s="55">
        <v>36</v>
      </c>
      <c r="C36" s="55">
        <v>10117244486</v>
      </c>
      <c r="D36" s="54" t="s">
        <v>43</v>
      </c>
      <c r="E36" s="69">
        <v>38860</v>
      </c>
      <c r="F36" s="55" t="s">
        <v>47</v>
      </c>
      <c r="G36" s="55" t="s">
        <v>31</v>
      </c>
      <c r="H36" s="140">
        <v>1.8197916666666664E-2</v>
      </c>
      <c r="I36" s="140">
        <f t="shared" si="1"/>
        <v>2.0393518518518478E-3</v>
      </c>
      <c r="J36" s="138">
        <f t="shared" si="0"/>
        <v>34.694656488549619</v>
      </c>
      <c r="K36" s="38"/>
      <c r="L36" s="75"/>
    </row>
    <row r="37" spans="1:12" ht="27.75" customHeight="1" x14ac:dyDescent="0.2">
      <c r="A37" s="72">
        <v>15</v>
      </c>
      <c r="B37" s="55">
        <v>50</v>
      </c>
      <c r="C37" s="55">
        <v>10117457583</v>
      </c>
      <c r="D37" s="54" t="s">
        <v>44</v>
      </c>
      <c r="E37" s="69">
        <v>39153</v>
      </c>
      <c r="F37" s="55" t="s">
        <v>29</v>
      </c>
      <c r="G37" s="55" t="s">
        <v>30</v>
      </c>
      <c r="H37" s="140">
        <v>1.8368055555555554E-2</v>
      </c>
      <c r="I37" s="140">
        <f t="shared" si="1"/>
        <v>2.2094907407407376E-3</v>
      </c>
      <c r="J37" s="138">
        <f t="shared" si="0"/>
        <v>34.36672967863894</v>
      </c>
      <c r="K37" s="38"/>
      <c r="L37" s="75"/>
    </row>
    <row r="38" spans="1:12" ht="27.75" customHeight="1" x14ac:dyDescent="0.2">
      <c r="A38" s="72">
        <v>16</v>
      </c>
      <c r="B38" s="55">
        <v>35</v>
      </c>
      <c r="C38" s="55">
        <v>10117449604</v>
      </c>
      <c r="D38" s="54" t="s">
        <v>81</v>
      </c>
      <c r="E38" s="69">
        <v>39316</v>
      </c>
      <c r="F38" s="55" t="s">
        <v>47</v>
      </c>
      <c r="G38" s="55" t="s">
        <v>31</v>
      </c>
      <c r="H38" s="140">
        <v>1.8629629629629631E-2</v>
      </c>
      <c r="I38" s="140">
        <f t="shared" si="1"/>
        <v>2.4710648148148148E-3</v>
      </c>
      <c r="J38" s="138">
        <f t="shared" si="0"/>
        <v>33.87577639751553</v>
      </c>
      <c r="K38" s="38"/>
      <c r="L38" s="75"/>
    </row>
    <row r="39" spans="1:12" ht="27.75" customHeight="1" x14ac:dyDescent="0.2">
      <c r="A39" s="72">
        <v>17</v>
      </c>
      <c r="B39" s="55">
        <v>47</v>
      </c>
      <c r="C39" s="55">
        <v>10115801513</v>
      </c>
      <c r="D39" s="54" t="s">
        <v>42</v>
      </c>
      <c r="E39" s="69">
        <v>38760</v>
      </c>
      <c r="F39" s="55" t="s">
        <v>29</v>
      </c>
      <c r="G39" s="55" t="s">
        <v>30</v>
      </c>
      <c r="H39" s="140">
        <v>1.8870370370370367E-2</v>
      </c>
      <c r="I39" s="140">
        <f t="shared" si="1"/>
        <v>2.7118055555555506E-3</v>
      </c>
      <c r="J39" s="138">
        <f t="shared" si="0"/>
        <v>33.460122699386503</v>
      </c>
      <c r="K39" s="38"/>
      <c r="L39" s="75"/>
    </row>
    <row r="40" spans="1:12" ht="27.75" customHeight="1" x14ac:dyDescent="0.2">
      <c r="A40" s="72">
        <v>18</v>
      </c>
      <c r="B40" s="55">
        <v>60</v>
      </c>
      <c r="C40" s="55">
        <v>10116980970</v>
      </c>
      <c r="D40" s="54" t="s">
        <v>82</v>
      </c>
      <c r="E40" s="69">
        <v>39298</v>
      </c>
      <c r="F40" s="55" t="s">
        <v>47</v>
      </c>
      <c r="G40" s="55" t="s">
        <v>83</v>
      </c>
      <c r="H40" s="140">
        <v>1.9056365740740742E-2</v>
      </c>
      <c r="I40" s="140">
        <f t="shared" si="1"/>
        <v>2.8978009259259252E-3</v>
      </c>
      <c r="J40" s="138">
        <f t="shared" si="0"/>
        <v>33.13487241798299</v>
      </c>
      <c r="K40" s="38"/>
      <c r="L40" s="75"/>
    </row>
    <row r="41" spans="1:12" ht="27.75" customHeight="1" x14ac:dyDescent="0.2">
      <c r="A41" s="72">
        <v>19</v>
      </c>
      <c r="B41" s="55">
        <v>55</v>
      </c>
      <c r="C41" s="55">
        <v>10164595787</v>
      </c>
      <c r="D41" s="54" t="s">
        <v>84</v>
      </c>
      <c r="E41" s="69">
        <v>39753</v>
      </c>
      <c r="F41" s="55" t="s">
        <v>48</v>
      </c>
      <c r="G41" s="55" t="s">
        <v>85</v>
      </c>
      <c r="H41" s="140">
        <v>1.9292129629629628E-2</v>
      </c>
      <c r="I41" s="140">
        <f t="shared" si="1"/>
        <v>3.1335648148148113E-3</v>
      </c>
      <c r="J41" s="138">
        <f t="shared" si="0"/>
        <v>32.717456508698262</v>
      </c>
      <c r="K41" s="38"/>
      <c r="L41" s="75"/>
    </row>
    <row r="42" spans="1:12" ht="27.75" customHeight="1" thickBot="1" x14ac:dyDescent="0.25">
      <c r="A42" s="76">
        <v>20</v>
      </c>
      <c r="B42" s="77">
        <v>59</v>
      </c>
      <c r="C42" s="77">
        <v>10104582754</v>
      </c>
      <c r="D42" s="78" t="s">
        <v>86</v>
      </c>
      <c r="E42" s="79">
        <v>38833</v>
      </c>
      <c r="F42" s="77" t="s">
        <v>29</v>
      </c>
      <c r="G42" s="77" t="s">
        <v>83</v>
      </c>
      <c r="H42" s="141">
        <v>1.9635069444444445E-2</v>
      </c>
      <c r="I42" s="141">
        <f t="shared" si="1"/>
        <v>3.476504629629628E-3</v>
      </c>
      <c r="J42" s="139">
        <f t="shared" si="0"/>
        <v>32.158018867924532</v>
      </c>
      <c r="K42" s="80"/>
      <c r="L42" s="81"/>
    </row>
    <row r="43" spans="1:12" ht="6.75" customHeight="1" thickTop="1" thickBot="1" x14ac:dyDescent="0.25">
      <c r="A43" s="47"/>
      <c r="B43" s="48"/>
      <c r="C43" s="48"/>
      <c r="D43" s="49"/>
      <c r="E43" s="50"/>
      <c r="F43" s="51"/>
      <c r="G43" s="52"/>
      <c r="H43" s="53"/>
      <c r="I43" s="53"/>
      <c r="J43" s="53"/>
      <c r="K43" s="53"/>
      <c r="L43" s="53"/>
    </row>
    <row r="44" spans="1:12" ht="15" thickTop="1" x14ac:dyDescent="0.2">
      <c r="A44" s="135" t="s">
        <v>5</v>
      </c>
      <c r="B44" s="136"/>
      <c r="C44" s="136"/>
      <c r="D44" s="136"/>
      <c r="E44" s="67"/>
      <c r="F44" s="67"/>
      <c r="G44" s="67"/>
      <c r="H44" s="136" t="s">
        <v>6</v>
      </c>
      <c r="I44" s="136"/>
      <c r="J44" s="136"/>
      <c r="K44" s="136"/>
      <c r="L44" s="137"/>
    </row>
    <row r="45" spans="1:12" ht="15" x14ac:dyDescent="0.2">
      <c r="A45" s="2" t="s">
        <v>87</v>
      </c>
      <c r="B45" s="31"/>
      <c r="C45" s="68"/>
      <c r="H45" s="1" t="s">
        <v>50</v>
      </c>
      <c r="I45" s="60">
        <v>7</v>
      </c>
      <c r="K45" s="61" t="s">
        <v>51</v>
      </c>
      <c r="L45" s="62">
        <f>COUNTIF(F20:F43,"ЗМС")</f>
        <v>0</v>
      </c>
    </row>
    <row r="46" spans="1:12" ht="15" x14ac:dyDescent="0.2">
      <c r="A46" s="2" t="s">
        <v>88</v>
      </c>
      <c r="B46" s="31"/>
      <c r="C46" s="68"/>
      <c r="H46" s="1" t="s">
        <v>52</v>
      </c>
      <c r="I46" s="60">
        <f>I47+I51</f>
        <v>20</v>
      </c>
      <c r="K46" s="61" t="s">
        <v>53</v>
      </c>
      <c r="L46" s="62">
        <f>COUNTIF(F20:F43,"МСМК")</f>
        <v>0</v>
      </c>
    </row>
    <row r="47" spans="1:12" ht="15" x14ac:dyDescent="0.2">
      <c r="A47" s="2" t="s">
        <v>89</v>
      </c>
      <c r="B47" s="31"/>
      <c r="C47" s="68"/>
      <c r="H47" s="1" t="s">
        <v>54</v>
      </c>
      <c r="I47" s="60">
        <f>I48+I49+I50</f>
        <v>20</v>
      </c>
      <c r="K47" s="61" t="s">
        <v>55</v>
      </c>
      <c r="L47" s="62">
        <f>COUNTIF(F20:F43,"МС")</f>
        <v>0</v>
      </c>
    </row>
    <row r="48" spans="1:12" ht="15" x14ac:dyDescent="0.2">
      <c r="A48" s="2" t="s">
        <v>60</v>
      </c>
      <c r="B48" s="31"/>
      <c r="C48" s="68"/>
      <c r="H48" s="1" t="s">
        <v>56</v>
      </c>
      <c r="I48" s="60">
        <f>COUNT(A20:A43)</f>
        <v>20</v>
      </c>
      <c r="K48" s="61" t="s">
        <v>29</v>
      </c>
      <c r="L48" s="62">
        <f>COUNTIF(F20:F43,"КМС")</f>
        <v>6</v>
      </c>
    </row>
    <row r="49" spans="1:12" ht="15" x14ac:dyDescent="0.2">
      <c r="A49" s="63"/>
      <c r="B49" s="31"/>
      <c r="C49" s="68"/>
      <c r="H49" s="1" t="s">
        <v>57</v>
      </c>
      <c r="I49" s="60">
        <f>COUNTIF(A20:A43,"НФ")</f>
        <v>0</v>
      </c>
      <c r="K49" s="61" t="s">
        <v>46</v>
      </c>
      <c r="L49" s="62">
        <f>COUNTIF(F20:F43,"1 СР")</f>
        <v>6</v>
      </c>
    </row>
    <row r="50" spans="1:12" ht="15" x14ac:dyDescent="0.2">
      <c r="A50" s="3"/>
      <c r="B50" s="31"/>
      <c r="C50" s="68"/>
      <c r="H50" s="1" t="s">
        <v>58</v>
      </c>
      <c r="I50" s="60">
        <f>COUNTIF(A20:A43,"ДСКВ")</f>
        <v>0</v>
      </c>
      <c r="K50" s="64" t="s">
        <v>47</v>
      </c>
      <c r="L50" s="65">
        <f>COUNTIF(F20:F43,"2 СР")</f>
        <v>7</v>
      </c>
    </row>
    <row r="51" spans="1:12" ht="15" x14ac:dyDescent="0.2">
      <c r="A51" s="3"/>
      <c r="B51" s="31"/>
      <c r="C51" s="68"/>
      <c r="D51" s="96"/>
      <c r="E51" s="96"/>
      <c r="F51" s="96"/>
      <c r="G51" s="96"/>
      <c r="H51" s="1" t="s">
        <v>59</v>
      </c>
      <c r="I51" s="60">
        <f>COUNTIF(A20:A43,"НС")</f>
        <v>0</v>
      </c>
      <c r="J51" s="96"/>
      <c r="K51" s="64" t="s">
        <v>48</v>
      </c>
      <c r="L51" s="66">
        <f>COUNTIF(F20:F43,"3 СР")</f>
        <v>1</v>
      </c>
    </row>
    <row r="52" spans="1:12" ht="8.25" customHeight="1" x14ac:dyDescent="0.2">
      <c r="A52" s="90"/>
      <c r="B52" s="91"/>
      <c r="C52" s="91"/>
      <c r="H52" s="92"/>
      <c r="I52" s="93"/>
      <c r="K52" s="94"/>
      <c r="L52" s="95"/>
    </row>
    <row r="53" spans="1:12" ht="15.75" x14ac:dyDescent="0.2">
      <c r="A53" s="132" t="s">
        <v>3</v>
      </c>
      <c r="B53" s="133"/>
      <c r="C53" s="133"/>
      <c r="D53" s="133"/>
      <c r="E53" s="133" t="s">
        <v>12</v>
      </c>
      <c r="F53" s="133"/>
      <c r="G53" s="133"/>
      <c r="H53" s="133"/>
      <c r="I53" s="133" t="s">
        <v>4</v>
      </c>
      <c r="J53" s="133"/>
      <c r="K53" s="133"/>
      <c r="L53" s="134"/>
    </row>
    <row r="54" spans="1:12" x14ac:dyDescent="0.2">
      <c r="A54" s="125"/>
      <c r="B54" s="126"/>
      <c r="C54" s="126"/>
      <c r="D54" s="126"/>
      <c r="E54" s="126"/>
      <c r="F54" s="127"/>
      <c r="G54" s="127"/>
      <c r="H54" s="127"/>
      <c r="I54" s="127"/>
      <c r="J54" s="127"/>
      <c r="K54" s="127"/>
      <c r="L54" s="128"/>
    </row>
    <row r="55" spans="1:12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1:12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1:12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x14ac:dyDescent="0.2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9"/>
    </row>
    <row r="59" spans="1:12" x14ac:dyDescent="0.2">
      <c r="A59" s="125"/>
      <c r="B59" s="126"/>
      <c r="C59" s="126"/>
      <c r="D59" s="126"/>
      <c r="E59" s="126"/>
      <c r="F59" s="130"/>
      <c r="G59" s="130"/>
      <c r="H59" s="130"/>
      <c r="I59" s="130"/>
      <c r="J59" s="130"/>
      <c r="K59" s="130"/>
      <c r="L59" s="131"/>
    </row>
    <row r="60" spans="1:12" s="84" customFormat="1" ht="15.75" thickBot="1" x14ac:dyDescent="0.25">
      <c r="A60" s="122"/>
      <c r="B60" s="123"/>
      <c r="C60" s="123"/>
      <c r="D60" s="123"/>
      <c r="E60" s="123" t="str">
        <f>G17</f>
        <v>КАРПЕНКОВ Ю.П. (ВК, г. Великие Луки)</v>
      </c>
      <c r="F60" s="123"/>
      <c r="G60" s="123"/>
      <c r="H60" s="123"/>
      <c r="I60" s="123" t="str">
        <f>G18</f>
        <v>БАБАЕВ С.А. (ВК, г. Великие Луки)</v>
      </c>
      <c r="J60" s="123"/>
      <c r="K60" s="123"/>
      <c r="L60" s="124"/>
    </row>
    <row r="61" spans="1:12" ht="13.5" thickTop="1" x14ac:dyDescent="0.2"/>
  </sheetData>
  <mergeCells count="37">
    <mergeCell ref="A53:D53"/>
    <mergeCell ref="E53:H53"/>
    <mergeCell ref="I53:L53"/>
    <mergeCell ref="A44:D44"/>
    <mergeCell ref="H44:L44"/>
    <mergeCell ref="A60:D60"/>
    <mergeCell ref="E60:H60"/>
    <mergeCell ref="I60:L60"/>
    <mergeCell ref="A54:E54"/>
    <mergeCell ref="F54:L54"/>
    <mergeCell ref="A58:E58"/>
    <mergeCell ref="F58:L58"/>
    <mergeCell ref="A59:E59"/>
    <mergeCell ref="F59:L59"/>
    <mergeCell ref="L21:L22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</mergeCells>
  <conditionalFormatting sqref="H45:H5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девушки</vt:lpstr>
      <vt:lpstr>'инд гонка девушки'!Заголовки_для_печати</vt:lpstr>
      <vt:lpstr>'инд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2022-05-30T11:36:01Z</dcterms:modified>
</cp:coreProperties>
</file>