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24B76D2-68DF-43DE-9FD4-B0EA0C1AC3F9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групповая Г. гонка" sheetId="94" r:id="rId1"/>
  </sheets>
  <definedNames>
    <definedName name="_xlnm.Print_Titles" localSheetId="0">'групповая Г. гонка'!$21:$22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94" l="1"/>
  <c r="H49" i="94"/>
  <c r="E49" i="94"/>
  <c r="H39" i="94" l="1"/>
  <c r="J24" i="94" l="1"/>
  <c r="J25" i="94"/>
  <c r="J26" i="94"/>
  <c r="J27" i="94"/>
  <c r="J28" i="94"/>
  <c r="J29" i="94"/>
  <c r="J30" i="94"/>
  <c r="J31" i="94"/>
  <c r="J32" i="94"/>
  <c r="I32" i="94"/>
  <c r="I24" i="94"/>
  <c r="I25" i="94"/>
  <c r="I26" i="94"/>
  <c r="I27" i="94"/>
  <c r="I28" i="94"/>
  <c r="I29" i="94"/>
  <c r="I30" i="94"/>
  <c r="I31" i="94"/>
  <c r="J23" i="94"/>
  <c r="H38" i="94" l="1"/>
  <c r="L41" i="94" l="1"/>
  <c r="L40" i="94"/>
  <c r="L39" i="94"/>
  <c r="L38" i="94"/>
  <c r="L37" i="94"/>
  <c r="L36" i="94"/>
  <c r="L35" i="94"/>
  <c r="H41" i="94"/>
  <c r="H40" i="94"/>
  <c r="H37" i="94" s="1"/>
  <c r="H36" i="94" l="1"/>
</calcChain>
</file>

<file path=xl/sharedStrings.xml><?xml version="1.0" encoding="utf-8"?>
<sst xmlns="http://schemas.openxmlformats.org/spreadsheetml/2006/main" count="98" uniqueCount="90">
  <si>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</si>
  <si>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</si>
  <si>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</si>
  <si>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</si>
  <si>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</si>
  <si>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</si>
  <si>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</si>
  <si>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</si>
  <si>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</si>
  <si>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</si>
  <si>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</si>
  <si>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</si>
  <si>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</si>
  <si>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</si>
  <si>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</si>
  <si>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</si>
  <si>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</si>
  <si>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</si>
  <si>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</si>
  <si>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</si>
  <si>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</si>
  <si>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</si>
  <si>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</si>
  <si>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</si>
  <si>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</si>
  <si>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</si>
  <si>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</si>
  <si>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</si>
  <si>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</si>
  <si>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</si>
  <si>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</si>
  <si>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</si>
  <si>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</si>
  <si>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Дисквалифицировано</t>
  </si>
  <si>
    <t>ДАТА РОЖД.</t>
  </si>
  <si>
    <t>UCI ID</t>
  </si>
  <si>
    <t>ДИСТАНЦИЯ: ДЛИНА КРУГА/КРУГОВ</t>
  </si>
  <si>
    <t>МАКСИМАЛЬНЫЙ ПЕРЕПАД (HD):</t>
  </si>
  <si>
    <t>СУММА ПОЛОЖИТЕЛЬНЫХ ПЕРЕПАДОВ ВЫСОТЫ НА ДИСТАНЦИИ (ТС):</t>
  </si>
  <si>
    <t>1 СР</t>
  </si>
  <si>
    <t/>
  </si>
  <si>
    <t>2 СР</t>
  </si>
  <si>
    <t>3 СР</t>
  </si>
  <si>
    <t>Юноши 15-16 лет</t>
  </si>
  <si>
    <t>МЕСТО ПРОВЕДЕНИЯ: г. Анапа</t>
  </si>
  <si>
    <t>НАЗВАНИЕ ТРАССЫ / РЕГ. НОМЕР: С. Юровка - ст-ца Раевская - г. Новороссийск</t>
  </si>
  <si>
    <t>09.06.2008</t>
  </si>
  <si>
    <t>06.07.2006</t>
  </si>
  <si>
    <t>Осадки: ясно</t>
  </si>
  <si>
    <t>СУДЬЯ НА ФИНИШЕ</t>
  </si>
  <si>
    <t>ДАТА ПРОВЕДЕНИЯ: 27 сентября 2022 года</t>
  </si>
  <si>
    <t>Влажность: 72%</t>
  </si>
  <si>
    <t>Ветер: 6 м/с (с/в)</t>
  </si>
  <si>
    <t>ТЕХНИЧЕСКИЙ ДЕЛЕГАТ</t>
  </si>
  <si>
    <t>2022г</t>
  </si>
  <si>
    <t>456М</t>
  </si>
  <si>
    <t>Температура: +10</t>
  </si>
  <si>
    <t>Федерация велосипедного спорта Липецкой области</t>
  </si>
  <si>
    <t>Администрация Липецкой области</t>
  </si>
  <si>
    <t>Управление по физической культуре и спорту Липецкой области</t>
  </si>
  <si>
    <t>маунтинбайк - кросс-кантри</t>
  </si>
  <si>
    <t>г. Липецк, Студеновский карьер</t>
  </si>
  <si>
    <t>15 мая</t>
  </si>
  <si>
    <t>НАЧАЛО ГОНКИ: 10ч 00м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</si>
  <si>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11ч 10м</t>
    </r>
  </si>
  <si>
    <t>№ ВРВС: 0080671811Я</t>
  </si>
  <si>
    <t>№ ЕКП 2022: 4836</t>
  </si>
  <si>
    <t>Севостьянов С.А.</t>
  </si>
  <si>
    <t xml:space="preserve"> ( 1К г.Липецк))</t>
  </si>
  <si>
    <t>Навражных. О.А</t>
  </si>
  <si>
    <t xml:space="preserve"> (1К, Липецк)</t>
  </si>
  <si>
    <t>Королева Е.С.</t>
  </si>
  <si>
    <t xml:space="preserve"> (1К, г. Липецк)</t>
  </si>
  <si>
    <t>СЕМЕНИХИН Максим</t>
  </si>
  <si>
    <t>Липецкая область</t>
  </si>
  <si>
    <t>ЛУКЬЯНОВ Иван</t>
  </si>
  <si>
    <t>Московская область</t>
  </si>
  <si>
    <t>ПОЛУНИН Артем</t>
  </si>
  <si>
    <t>МИЛЕНИН Вячеслав</t>
  </si>
  <si>
    <t>ФЕДЯЕВ Евгений</t>
  </si>
  <si>
    <t>Курская область</t>
  </si>
  <si>
    <t>АГЛЯМОВ Серафим</t>
  </si>
  <si>
    <t>ГРИШИН Дмитрий</t>
  </si>
  <si>
    <t>ЗУЙКОВ Прохор</t>
  </si>
  <si>
    <t>БИРЮКОВ Павел</t>
  </si>
  <si>
    <t>Белогородская область</t>
  </si>
  <si>
    <t>МИХАЛЕВ Илья</t>
  </si>
  <si>
    <t>Регионы</t>
  </si>
  <si>
    <t>20.10..2007</t>
  </si>
  <si>
    <t>МЕЖРЕГИОНАЛЬНЫЕ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</si>
</sst>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31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3" fillId="0" borderId="17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14" fontId="5" fillId="0" borderId="2" xfId="0" applyNumberFormat="1" applyFont="1" applyBorder="1"/>
    <xf numFmtId="0" fontId="15" fillId="0" borderId="11" xfId="0" applyFont="1" applyBorder="1" applyAlignment="1">
      <alignment horizontal="right" vertical="center"/>
    </xf>
    <xf numFmtId="14" fontId="5" fillId="0" borderId="0" xfId="0" applyNumberFormat="1" applyFont="1" applyBorder="1"/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49" fontId="13" fillId="0" borderId="4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9" fillId="0" borderId="19" xfId="0" applyFont="1" applyBorder="1" applyAlignment="1">
      <alignment horizontal="left" vertical="top" indent="2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221512</xdr:colOff>
      <xdr:row>2</xdr:row>
      <xdr:rowOff>221512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63D9C08-9E95-4B8C-A300-D4DE69AB065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"/>
          <a:ext cx="610486" cy="667636"/>
        </a:xfrm>
        <a:prstGeom prst="rect">
          <a:avLst/>
        </a:prstGeom>
      </xdr:spPr>
    </xdr:pic>
    <xdr:clientData/>
  </xdr:twoCellAnchor>
  <xdr:twoCellAnchor editAs="oneCell">
    <xdr:from>
      <xdr:col>1</xdr:col>
      <xdr:colOff>455936</xdr:colOff>
      <xdr:row>0</xdr:row>
      <xdr:rowOff>54758</xdr:rowOff>
    </xdr:from>
    <xdr:to>
      <xdr:col>3</xdr:col>
      <xdr:colOff>73874</xdr:colOff>
      <xdr:row>3</xdr:row>
      <xdr:rowOff>31276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628CF98-FFBE-4CF2-8DAF-929EA40EED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62" y="54758"/>
          <a:ext cx="1014068" cy="681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05"/>
  <sheetViews>
    <sheetView tabSelected="1" view="pageBreakPreview" zoomScaleNormal="100" zoomScaleSheetLayoutView="100" workbookViewId="0">
      <selection activeCell="A6" sqref="A6:L6"/>
    </sheetView>
  </sheetViews>
  <sheetFormatPr defaultColWidth="9.109375" defaultRowHeight="13.8" x14ac:dyDescent="0.25"/>
  <cols>
    <col min="1" max="1" width="7" style="1" customWidth="1"/>
    <col min="2" max="2" width="7.6640625" style="14" customWidth="1"/>
    <col min="3" max="3" width="13.33203125" style="14" customWidth="1"/>
    <col min="4" max="4" width="23.5546875" style="1" customWidth="1"/>
    <col min="5" max="5" width="11.6640625" style="1" customWidth="1"/>
    <col min="6" max="6" width="8.44140625" style="1" customWidth="1"/>
    <col min="7" max="7" width="22.44140625" style="1" customWidth="1"/>
    <col min="8" max="8" width="11.44140625" style="1" customWidth="1"/>
    <col min="9" max="9" width="12.5546875" style="1" customWidth="1"/>
    <col min="10" max="10" width="10.33203125" style="46" customWidth="1"/>
    <col min="11" max="11" width="19.109375" style="1" customWidth="1"/>
    <col min="12" max="12" width="14.5546875" style="1" customWidth="1"/>
    <col min="13" max="16384" width="9.109375" style="1"/>
  </cols>
  <sheetData>
    <row r="1" spans="1:17" ht="18" customHeight="1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7" ht="18" customHeight="1" x14ac:dyDescent="0.25">
      <c r="A2" s="118" t="s">
        <v>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7" ht="18" customHeight="1" x14ac:dyDescent="0.25">
      <c r="A3" s="118" t="s">
        <v>59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7" ht="18" customHeight="1" x14ac:dyDescent="0.25">
      <c r="A4" s="118" t="s">
        <v>10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7" ht="18" customHeight="1" x14ac:dyDescent="0.3">
      <c r="A5" s="118" t="s">
        <v>57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O5" s="25"/>
    </row>
    <row r="6" spans="1:17" s="2" customFormat="1" ht="23.25" customHeight="1" x14ac:dyDescent="0.3">
      <c r="A6" s="119" t="s">
        <v>89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Q6" s="25"/>
    </row>
    <row r="7" spans="1:17" s="2" customFormat="1" ht="18" customHeight="1" x14ac:dyDescent="0.25">
      <c r="A7" s="120" t="s">
        <v>16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7" s="2" customFormat="1" ht="4.5" customHeight="1" thickBot="1" x14ac:dyDescent="0.3">
      <c r="A8" s="124" t="s">
        <v>40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7" ht="19.5" customHeight="1" thickTop="1" x14ac:dyDescent="0.25">
      <c r="A9" s="121" t="s">
        <v>21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3"/>
    </row>
    <row r="10" spans="1:17" ht="18" customHeight="1" x14ac:dyDescent="0.25">
      <c r="A10" s="128" t="s">
        <v>60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</row>
    <row r="11" spans="1:17" ht="19.5" customHeight="1" x14ac:dyDescent="0.25">
      <c r="A11" s="128" t="s">
        <v>43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</row>
    <row r="12" spans="1:17" ht="5.25" customHeight="1" x14ac:dyDescent="0.25">
      <c r="A12" s="125" t="s">
        <v>40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7"/>
    </row>
    <row r="13" spans="1:17" ht="15.6" x14ac:dyDescent="0.3">
      <c r="A13" s="40" t="s">
        <v>44</v>
      </c>
      <c r="B13" s="22"/>
      <c r="C13" s="22" t="s">
        <v>61</v>
      </c>
      <c r="D13" s="55"/>
      <c r="E13" s="5"/>
      <c r="F13" s="5"/>
      <c r="G13" s="58" t="s">
        <v>63</v>
      </c>
      <c r="H13" s="5"/>
      <c r="I13" s="5"/>
      <c r="J13" s="41"/>
      <c r="K13" s="29"/>
      <c r="L13" s="30" t="s">
        <v>65</v>
      </c>
    </row>
    <row r="14" spans="1:17" ht="15.6" x14ac:dyDescent="0.3">
      <c r="A14" s="19" t="s">
        <v>50</v>
      </c>
      <c r="B14" s="13"/>
      <c r="C14" s="13" t="s">
        <v>62</v>
      </c>
      <c r="D14" s="57" t="s">
        <v>54</v>
      </c>
      <c r="E14" s="6"/>
      <c r="F14" s="6"/>
      <c r="G14" s="59" t="s">
        <v>64</v>
      </c>
      <c r="H14" s="6"/>
      <c r="I14" s="6"/>
      <c r="J14" s="42"/>
      <c r="K14" s="31"/>
      <c r="L14" s="56" t="s">
        <v>66</v>
      </c>
    </row>
    <row r="15" spans="1:17" ht="14.4" x14ac:dyDescent="0.25">
      <c r="A15" s="100" t="s">
        <v>9</v>
      </c>
      <c r="B15" s="101"/>
      <c r="C15" s="101"/>
      <c r="D15" s="101"/>
      <c r="E15" s="101"/>
      <c r="F15" s="101"/>
      <c r="G15" s="102"/>
      <c r="H15" s="109" t="s">
        <v>1</v>
      </c>
      <c r="I15" s="101"/>
      <c r="J15" s="101"/>
      <c r="K15" s="101"/>
      <c r="L15" s="110"/>
    </row>
    <row r="16" spans="1:17" ht="14.4" x14ac:dyDescent="0.25">
      <c r="A16" s="20" t="s">
        <v>17</v>
      </c>
      <c r="B16" s="15"/>
      <c r="C16" s="15"/>
      <c r="D16" s="10"/>
      <c r="E16" s="11"/>
      <c r="F16" s="10"/>
      <c r="G16" s="12" t="s">
        <v>40</v>
      </c>
      <c r="H16" s="36" t="s">
        <v>45</v>
      </c>
      <c r="I16" s="7"/>
      <c r="J16" s="43"/>
      <c r="K16" s="7"/>
      <c r="L16" s="21"/>
    </row>
    <row r="17" spans="1:12" ht="14.4" x14ac:dyDescent="0.25">
      <c r="A17" s="20" t="s">
        <v>18</v>
      </c>
      <c r="B17" s="15"/>
      <c r="C17" s="15"/>
      <c r="D17" s="9"/>
      <c r="E17" s="11"/>
      <c r="F17" s="11" t="s">
        <v>67</v>
      </c>
      <c r="G17" s="12" t="s">
        <v>68</v>
      </c>
      <c r="H17" s="36" t="s">
        <v>37</v>
      </c>
      <c r="I17" s="7"/>
      <c r="J17" s="7"/>
      <c r="K17" s="1" t="s">
        <v>55</v>
      </c>
      <c r="L17" s="35"/>
    </row>
    <row r="18" spans="1:12" ht="14.4" x14ac:dyDescent="0.25">
      <c r="A18" s="20" t="s">
        <v>19</v>
      </c>
      <c r="B18" s="15"/>
      <c r="C18" s="15"/>
      <c r="D18" s="9"/>
      <c r="E18" s="11"/>
      <c r="F18" s="11" t="s">
        <v>69</v>
      </c>
      <c r="G18" s="12" t="s">
        <v>70</v>
      </c>
      <c r="H18" s="36" t="s">
        <v>38</v>
      </c>
      <c r="I18" s="7"/>
      <c r="J18" s="43"/>
      <c r="K18" s="7"/>
      <c r="L18" s="35"/>
    </row>
    <row r="19" spans="1:12" ht="16.2" thickBot="1" x14ac:dyDescent="0.3">
      <c r="A19" s="20" t="s">
        <v>15</v>
      </c>
      <c r="B19" s="16"/>
      <c r="C19" s="16"/>
      <c r="D19" s="8"/>
      <c r="E19" s="8"/>
      <c r="F19" s="8" t="s">
        <v>71</v>
      </c>
      <c r="G19" s="12" t="s">
        <v>72</v>
      </c>
      <c r="H19" s="36" t="s">
        <v>36</v>
      </c>
      <c r="I19" s="7"/>
      <c r="J19" s="43"/>
      <c r="K19" s="54"/>
      <c r="L19" s="21"/>
    </row>
    <row r="20" spans="1:12" ht="5.25" customHeight="1" thickTop="1" thickBot="1" x14ac:dyDescent="0.3">
      <c r="A20" s="27"/>
      <c r="B20" s="24"/>
      <c r="C20" s="24"/>
      <c r="D20" s="23"/>
      <c r="E20" s="23"/>
      <c r="F20" s="23"/>
      <c r="G20" s="23"/>
      <c r="H20" s="23"/>
      <c r="I20" s="23"/>
      <c r="J20" s="44"/>
      <c r="K20" s="23"/>
      <c r="L20" s="28"/>
    </row>
    <row r="21" spans="1:12" s="3" customFormat="1" ht="21" customHeight="1" thickTop="1" x14ac:dyDescent="0.25">
      <c r="A21" s="116" t="s">
        <v>6</v>
      </c>
      <c r="B21" s="105" t="s">
        <v>12</v>
      </c>
      <c r="C21" s="105" t="s">
        <v>35</v>
      </c>
      <c r="D21" s="105" t="s">
        <v>2</v>
      </c>
      <c r="E21" s="105" t="s">
        <v>34</v>
      </c>
      <c r="F21" s="105" t="s">
        <v>8</v>
      </c>
      <c r="G21" s="105" t="s">
        <v>13</v>
      </c>
      <c r="H21" s="105" t="s">
        <v>7</v>
      </c>
      <c r="I21" s="105" t="s">
        <v>25</v>
      </c>
      <c r="J21" s="107" t="s">
        <v>22</v>
      </c>
      <c r="K21" s="103" t="s">
        <v>24</v>
      </c>
      <c r="L21" s="114" t="s">
        <v>14</v>
      </c>
    </row>
    <row r="22" spans="1:12" s="3" customFormat="1" ht="13.5" customHeight="1" x14ac:dyDescent="0.25">
      <c r="A22" s="117"/>
      <c r="B22" s="106"/>
      <c r="C22" s="106"/>
      <c r="D22" s="106"/>
      <c r="E22" s="106"/>
      <c r="F22" s="106"/>
      <c r="G22" s="106"/>
      <c r="H22" s="106"/>
      <c r="I22" s="106"/>
      <c r="J22" s="108"/>
      <c r="K22" s="104"/>
      <c r="L22" s="115"/>
    </row>
    <row r="23" spans="1:12" s="4" customFormat="1" ht="23.25" customHeight="1" x14ac:dyDescent="0.25">
      <c r="A23" s="72">
        <v>1</v>
      </c>
      <c r="B23" s="73">
        <v>21</v>
      </c>
      <c r="C23" s="73">
        <v>10092179989</v>
      </c>
      <c r="D23" s="74" t="s">
        <v>73</v>
      </c>
      <c r="E23" s="87">
        <v>39175</v>
      </c>
      <c r="F23" s="75">
        <v>1</v>
      </c>
      <c r="G23" s="75" t="s">
        <v>74</v>
      </c>
      <c r="H23" s="76">
        <v>7.2141203703703707E-2</v>
      </c>
      <c r="I23" s="76"/>
      <c r="J23" s="78">
        <f>IFERROR($K$19*3600/(HOUR(H23)*3600+MINUTE(H23)*60+SECOND(H23)),"")</f>
        <v>0</v>
      </c>
      <c r="K23" s="75"/>
      <c r="L23" s="80"/>
    </row>
    <row r="24" spans="1:12" s="4" customFormat="1" ht="23.25" customHeight="1" x14ac:dyDescent="0.25">
      <c r="A24" s="72">
        <v>2</v>
      </c>
      <c r="B24" s="73">
        <v>22</v>
      </c>
      <c r="C24" s="73">
        <v>10059364889</v>
      </c>
      <c r="D24" s="74" t="s">
        <v>75</v>
      </c>
      <c r="E24" s="87">
        <v>38749</v>
      </c>
      <c r="F24" s="75">
        <v>1</v>
      </c>
      <c r="G24" s="75" t="s">
        <v>76</v>
      </c>
      <c r="H24" s="76">
        <v>7.2141203703703707E-2</v>
      </c>
      <c r="I24" s="76">
        <f t="shared" ref="I24:I32" si="0">H24-$H$23</f>
        <v>0</v>
      </c>
      <c r="J24" s="78">
        <f t="shared" ref="J24:J32" si="1">IFERROR($K$19*3600/(HOUR(H24)*3600+MINUTE(H24)*60+SECOND(H24)),"")</f>
        <v>0</v>
      </c>
      <c r="K24" s="75"/>
      <c r="L24" s="80"/>
    </row>
    <row r="25" spans="1:12" s="4" customFormat="1" ht="23.25" customHeight="1" x14ac:dyDescent="0.25">
      <c r="A25" s="72">
        <v>3</v>
      </c>
      <c r="B25" s="73">
        <v>23</v>
      </c>
      <c r="C25" s="73">
        <v>10092392841</v>
      </c>
      <c r="D25" s="74" t="s">
        <v>77</v>
      </c>
      <c r="E25" s="75" t="s">
        <v>47</v>
      </c>
      <c r="F25" s="75">
        <v>1</v>
      </c>
      <c r="G25" s="75" t="s">
        <v>74</v>
      </c>
      <c r="H25" s="76">
        <v>7.2361111111111112E-2</v>
      </c>
      <c r="I25" s="76">
        <f t="shared" si="0"/>
        <v>2.1990740740740478E-4</v>
      </c>
      <c r="J25" s="78">
        <f t="shared" si="1"/>
        <v>0</v>
      </c>
      <c r="K25" s="75"/>
      <c r="L25" s="80"/>
    </row>
    <row r="26" spans="1:12" s="4" customFormat="1" ht="23.25" customHeight="1" x14ac:dyDescent="0.25">
      <c r="A26" s="72">
        <v>4</v>
      </c>
      <c r="B26" s="73">
        <v>26</v>
      </c>
      <c r="C26" s="88">
        <v>10120038894</v>
      </c>
      <c r="D26" s="74" t="s">
        <v>78</v>
      </c>
      <c r="E26" s="87" t="s">
        <v>88</v>
      </c>
      <c r="F26" s="75">
        <v>2</v>
      </c>
      <c r="G26" s="75" t="s">
        <v>80</v>
      </c>
      <c r="H26" s="76">
        <v>7.2824074074074083E-2</v>
      </c>
      <c r="I26" s="76">
        <f t="shared" si="0"/>
        <v>6.8287037037037535E-4</v>
      </c>
      <c r="J26" s="78">
        <f t="shared" si="1"/>
        <v>0</v>
      </c>
      <c r="K26" s="75"/>
      <c r="L26" s="80"/>
    </row>
    <row r="27" spans="1:12" s="4" customFormat="1" ht="23.25" customHeight="1" x14ac:dyDescent="0.25">
      <c r="A27" s="72">
        <v>5</v>
      </c>
      <c r="B27" s="73">
        <v>27</v>
      </c>
      <c r="C27" s="88">
        <v>10104992477</v>
      </c>
      <c r="D27" s="74" t="s">
        <v>79</v>
      </c>
      <c r="E27" s="87">
        <v>38867</v>
      </c>
      <c r="F27" s="75">
        <v>2</v>
      </c>
      <c r="G27" s="75" t="s">
        <v>80</v>
      </c>
      <c r="H27" s="76">
        <v>7.3333333333333334E-2</v>
      </c>
      <c r="I27" s="76">
        <f t="shared" si="0"/>
        <v>1.1921296296296263E-3</v>
      </c>
      <c r="J27" s="78">
        <f t="shared" si="1"/>
        <v>0</v>
      </c>
      <c r="K27" s="75"/>
      <c r="L27" s="80"/>
    </row>
    <row r="28" spans="1:12" s="4" customFormat="1" ht="23.25" customHeight="1" x14ac:dyDescent="0.25">
      <c r="A28" s="72">
        <v>6</v>
      </c>
      <c r="B28" s="73">
        <v>25</v>
      </c>
      <c r="C28" s="88">
        <v>10118150529</v>
      </c>
      <c r="D28" s="74" t="s">
        <v>81</v>
      </c>
      <c r="E28" s="87">
        <v>38942</v>
      </c>
      <c r="F28" s="75">
        <v>1</v>
      </c>
      <c r="G28" s="75" t="s">
        <v>80</v>
      </c>
      <c r="H28" s="76">
        <v>7.3761574074074077E-2</v>
      </c>
      <c r="I28" s="76">
        <f t="shared" si="0"/>
        <v>1.6203703703703692E-3</v>
      </c>
      <c r="J28" s="78">
        <f t="shared" si="1"/>
        <v>0</v>
      </c>
      <c r="K28" s="75"/>
      <c r="L28" s="80"/>
    </row>
    <row r="29" spans="1:12" s="4" customFormat="1" ht="23.25" customHeight="1" x14ac:dyDescent="0.25">
      <c r="A29" s="72">
        <v>7</v>
      </c>
      <c r="B29" s="73">
        <v>36</v>
      </c>
      <c r="C29" s="88">
        <v>10091176546</v>
      </c>
      <c r="D29" s="74" t="s">
        <v>82</v>
      </c>
      <c r="E29" s="87">
        <v>38849</v>
      </c>
      <c r="F29" s="75">
        <v>1</v>
      </c>
      <c r="G29" s="75" t="s">
        <v>76</v>
      </c>
      <c r="H29" s="76">
        <v>7.4965277777777783E-2</v>
      </c>
      <c r="I29" s="76">
        <f t="shared" si="0"/>
        <v>2.8240740740740761E-3</v>
      </c>
      <c r="J29" s="78">
        <f t="shared" si="1"/>
        <v>0</v>
      </c>
      <c r="K29" s="75"/>
      <c r="L29" s="80"/>
    </row>
    <row r="30" spans="1:12" s="4" customFormat="1" ht="23.25" customHeight="1" x14ac:dyDescent="0.25">
      <c r="A30" s="72">
        <v>8</v>
      </c>
      <c r="B30" s="73">
        <v>30</v>
      </c>
      <c r="C30" s="88">
        <v>10128426061</v>
      </c>
      <c r="D30" s="74" t="s">
        <v>83</v>
      </c>
      <c r="E30" s="87">
        <v>39093</v>
      </c>
      <c r="F30" s="75">
        <v>2</v>
      </c>
      <c r="G30" s="75" t="s">
        <v>76</v>
      </c>
      <c r="H30" s="76">
        <v>7.4999999999999997E-2</v>
      </c>
      <c r="I30" s="76">
        <f t="shared" si="0"/>
        <v>2.8587962962962898E-3</v>
      </c>
      <c r="J30" s="78">
        <f t="shared" si="1"/>
        <v>0</v>
      </c>
      <c r="K30" s="79"/>
      <c r="L30" s="80"/>
    </row>
    <row r="31" spans="1:12" s="4" customFormat="1" ht="23.25" customHeight="1" x14ac:dyDescent="0.25">
      <c r="A31" s="72">
        <v>9</v>
      </c>
      <c r="B31" s="73">
        <v>34</v>
      </c>
      <c r="C31" s="73"/>
      <c r="D31" s="74" t="s">
        <v>84</v>
      </c>
      <c r="E31" s="75" t="s">
        <v>46</v>
      </c>
      <c r="F31" s="75">
        <v>2</v>
      </c>
      <c r="G31" s="75" t="s">
        <v>85</v>
      </c>
      <c r="H31" s="76">
        <v>7.5011574074074064E-2</v>
      </c>
      <c r="I31" s="76">
        <f t="shared" si="0"/>
        <v>2.8703703703703565E-3</v>
      </c>
      <c r="J31" s="78">
        <f t="shared" si="1"/>
        <v>0</v>
      </c>
      <c r="K31" s="79"/>
      <c r="L31" s="80"/>
    </row>
    <row r="32" spans="1:12" s="4" customFormat="1" ht="23.25" customHeight="1" x14ac:dyDescent="0.25">
      <c r="A32" s="72">
        <v>10</v>
      </c>
      <c r="B32" s="73">
        <v>37</v>
      </c>
      <c r="C32" s="88">
        <v>10105861437</v>
      </c>
      <c r="D32" s="74" t="s">
        <v>86</v>
      </c>
      <c r="E32" s="87">
        <v>39169</v>
      </c>
      <c r="F32" s="75">
        <v>3</v>
      </c>
      <c r="G32" s="75" t="s">
        <v>76</v>
      </c>
      <c r="H32" s="76">
        <v>7.5011574074074064E-2</v>
      </c>
      <c r="I32" s="76">
        <f t="shared" si="0"/>
        <v>2.8703703703703565E-3</v>
      </c>
      <c r="J32" s="78">
        <f t="shared" si="1"/>
        <v>0</v>
      </c>
      <c r="K32" s="79"/>
      <c r="L32" s="80"/>
    </row>
    <row r="33" spans="1:12" s="4" customFormat="1" ht="23.25" customHeight="1" thickBot="1" x14ac:dyDescent="0.3">
      <c r="A33" s="61"/>
      <c r="B33" s="68"/>
      <c r="C33" s="69"/>
      <c r="D33" s="47"/>
      <c r="E33" s="47"/>
      <c r="F33" s="61"/>
      <c r="G33" s="47"/>
      <c r="H33" s="70"/>
      <c r="I33" s="70"/>
      <c r="J33" s="71"/>
      <c r="K33" s="71"/>
      <c r="L33" s="71"/>
    </row>
    <row r="34" spans="1:12" s="4" customFormat="1" ht="23.25" customHeight="1" thickTop="1" x14ac:dyDescent="0.25">
      <c r="A34" s="111" t="s">
        <v>4</v>
      </c>
      <c r="B34" s="112"/>
      <c r="C34" s="112"/>
      <c r="D34" s="112"/>
      <c r="E34" s="60"/>
      <c r="F34" s="60"/>
      <c r="G34" s="112" t="s">
        <v>5</v>
      </c>
      <c r="H34" s="112"/>
      <c r="I34" s="112"/>
      <c r="J34" s="112"/>
      <c r="K34" s="112"/>
      <c r="L34" s="113"/>
    </row>
    <row r="35" spans="1:12" s="4" customFormat="1" ht="23.25" customHeight="1" x14ac:dyDescent="0.25">
      <c r="A35" s="32" t="s">
        <v>56</v>
      </c>
      <c r="B35" s="33"/>
      <c r="C35" s="37"/>
      <c r="D35" s="34"/>
      <c r="E35" s="48"/>
      <c r="F35" s="49"/>
      <c r="G35" s="62" t="s">
        <v>87</v>
      </c>
      <c r="H35" s="63">
        <v>4</v>
      </c>
      <c r="I35" s="64"/>
      <c r="K35" s="65" t="s">
        <v>31</v>
      </c>
      <c r="L35" s="84">
        <f>COUNTIF(F23:F32,"ЗМС")</f>
        <v>0</v>
      </c>
    </row>
    <row r="36" spans="1:12" s="4" customFormat="1" ht="23.25" customHeight="1" x14ac:dyDescent="0.25">
      <c r="A36" s="32" t="s">
        <v>51</v>
      </c>
      <c r="B36" s="8"/>
      <c r="C36" s="38"/>
      <c r="D36" s="26"/>
      <c r="E36" s="50"/>
      <c r="F36" s="51"/>
      <c r="G36" s="62" t="s">
        <v>26</v>
      </c>
      <c r="H36" s="63">
        <f>H37+H41</f>
        <v>10</v>
      </c>
      <c r="I36" s="64"/>
      <c r="K36" s="65" t="s">
        <v>20</v>
      </c>
      <c r="L36" s="84">
        <f>COUNTIF(F23:F32,"МСМК")</f>
        <v>0</v>
      </c>
    </row>
    <row r="37" spans="1:12" s="4" customFormat="1" ht="23.25" customHeight="1" x14ac:dyDescent="0.25">
      <c r="A37" s="32" t="s">
        <v>48</v>
      </c>
      <c r="B37" s="8"/>
      <c r="C37" s="39"/>
      <c r="D37" s="26"/>
      <c r="E37" s="50"/>
      <c r="F37" s="51"/>
      <c r="G37" s="62" t="s">
        <v>27</v>
      </c>
      <c r="H37" s="63">
        <f>H38+H39+H40</f>
        <v>10</v>
      </c>
      <c r="I37" s="64"/>
      <c r="K37" s="65" t="s">
        <v>23</v>
      </c>
      <c r="L37" s="84">
        <f>COUNTIF(F23:F32,"МС")</f>
        <v>0</v>
      </c>
    </row>
    <row r="38" spans="1:12" s="4" customFormat="1" ht="23.25" customHeight="1" x14ac:dyDescent="0.25">
      <c r="A38" s="32" t="s">
        <v>52</v>
      </c>
      <c r="B38" s="8"/>
      <c r="C38" s="39"/>
      <c r="D38" s="26"/>
      <c r="E38" s="50"/>
      <c r="F38" s="51"/>
      <c r="G38" s="62" t="s">
        <v>28</v>
      </c>
      <c r="H38" s="63">
        <f>COUNT(A23:A32)</f>
        <v>10</v>
      </c>
      <c r="I38" s="64"/>
      <c r="K38" s="65" t="s">
        <v>32</v>
      </c>
      <c r="L38" s="84">
        <f>COUNTIF(F23:F32,"КМС")</f>
        <v>0</v>
      </c>
    </row>
    <row r="39" spans="1:12" s="4" customFormat="1" ht="23.25" customHeight="1" x14ac:dyDescent="0.25">
      <c r="A39" s="32"/>
      <c r="B39" s="8"/>
      <c r="C39" s="39"/>
      <c r="D39" s="26"/>
      <c r="E39" s="50"/>
      <c r="F39" s="51"/>
      <c r="G39" s="62" t="s">
        <v>29</v>
      </c>
      <c r="H39" s="63">
        <f>COUNTIF(A23:A32,"НФ")</f>
        <v>0</v>
      </c>
      <c r="I39" s="64"/>
      <c r="K39" s="65" t="s">
        <v>39</v>
      </c>
      <c r="L39" s="84">
        <f>COUNTIF(F23:F32,"1 СР")</f>
        <v>0</v>
      </c>
    </row>
    <row r="40" spans="1:12" s="4" customFormat="1" ht="23.25" customHeight="1" x14ac:dyDescent="0.25">
      <c r="A40" s="32"/>
      <c r="B40" s="8"/>
      <c r="C40" s="8"/>
      <c r="D40" s="26"/>
      <c r="E40" s="50"/>
      <c r="F40" s="51"/>
      <c r="G40" s="62" t="s">
        <v>33</v>
      </c>
      <c r="H40" s="63">
        <f>COUNTIF(A23:A32,"ДСКВ")</f>
        <v>0</v>
      </c>
      <c r="I40" s="64"/>
      <c r="K40" s="45" t="s">
        <v>41</v>
      </c>
      <c r="L40" s="85">
        <f>COUNTIF(F23:F32,"2 СР")</f>
        <v>0</v>
      </c>
    </row>
    <row r="41" spans="1:12" s="4" customFormat="1" ht="23.25" customHeight="1" x14ac:dyDescent="0.25">
      <c r="A41" s="32"/>
      <c r="B41" s="8"/>
      <c r="C41" s="8"/>
      <c r="D41" s="26"/>
      <c r="E41" s="52"/>
      <c r="F41" s="53"/>
      <c r="G41" s="62" t="s">
        <v>30</v>
      </c>
      <c r="H41" s="63">
        <f>COUNTIF(A23:A32,"НС")</f>
        <v>0</v>
      </c>
      <c r="I41" s="66"/>
      <c r="J41" s="67"/>
      <c r="K41" s="45" t="s">
        <v>42</v>
      </c>
      <c r="L41" s="86">
        <f>COUNTIF(F23:F32,"3 СР")</f>
        <v>0</v>
      </c>
    </row>
    <row r="42" spans="1:12" s="4" customFormat="1" ht="23.25" customHeight="1" x14ac:dyDescent="0.25">
      <c r="A42" s="17"/>
      <c r="B42" s="77"/>
      <c r="C42" s="77"/>
      <c r="D42" s="1"/>
      <c r="E42" s="1"/>
      <c r="F42" s="1"/>
      <c r="G42" s="1"/>
      <c r="H42" s="1"/>
      <c r="I42" s="1"/>
      <c r="J42" s="46"/>
      <c r="K42" s="1"/>
      <c r="L42" s="18"/>
    </row>
    <row r="43" spans="1:12" s="4" customFormat="1" ht="23.25" customHeight="1" x14ac:dyDescent="0.25">
      <c r="A43" s="91" t="s">
        <v>53</v>
      </c>
      <c r="B43" s="89"/>
      <c r="C43" s="89"/>
      <c r="D43" s="89"/>
      <c r="E43" s="89" t="s">
        <v>11</v>
      </c>
      <c r="F43" s="89"/>
      <c r="G43" s="89"/>
      <c r="H43" s="89" t="s">
        <v>3</v>
      </c>
      <c r="I43" s="89"/>
      <c r="J43" s="89"/>
      <c r="K43" s="89" t="s">
        <v>49</v>
      </c>
      <c r="L43" s="90"/>
    </row>
    <row r="44" spans="1:12" s="4" customFormat="1" ht="23.25" customHeight="1" x14ac:dyDescent="0.2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6"/>
    </row>
    <row r="45" spans="1:12" s="4" customFormat="1" ht="23.25" customHeight="1" x14ac:dyDescent="0.25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3"/>
    </row>
    <row r="46" spans="1:12" s="4" customFormat="1" ht="23.25" customHeight="1" x14ac:dyDescent="0.25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3"/>
    </row>
    <row r="47" spans="1:12" s="4" customFormat="1" ht="23.25" customHeight="1" x14ac:dyDescent="0.25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6"/>
    </row>
    <row r="48" spans="1:12" s="4" customFormat="1" ht="23.25" customHeight="1" x14ac:dyDescent="0.25">
      <c r="A48" s="94"/>
      <c r="B48" s="95"/>
      <c r="C48" s="95"/>
      <c r="D48" s="95"/>
      <c r="E48" s="95"/>
      <c r="F48" s="97"/>
      <c r="G48" s="97"/>
      <c r="H48" s="97"/>
      <c r="I48" s="97"/>
      <c r="J48" s="97"/>
      <c r="K48" s="97"/>
      <c r="L48" s="98"/>
    </row>
    <row r="49" spans="1:12" s="4" customFormat="1" ht="23.25" customHeight="1" thickBot="1" x14ac:dyDescent="0.3">
      <c r="A49" s="99"/>
      <c r="B49" s="92"/>
      <c r="C49" s="92"/>
      <c r="D49" s="92"/>
      <c r="E49" s="92" t="str">
        <f>G17</f>
        <v xml:space="preserve"> ( 1К г.Липецк))</v>
      </c>
      <c r="F49" s="92"/>
      <c r="G49" s="92"/>
      <c r="H49" s="92" t="str">
        <f>G18</f>
        <v xml:space="preserve"> (1К, Липецк)</v>
      </c>
      <c r="I49" s="92"/>
      <c r="J49" s="92"/>
      <c r="K49" s="92" t="str">
        <f>G19</f>
        <v xml:space="preserve"> (1К, г. Липецк)</v>
      </c>
      <c r="L49" s="93"/>
    </row>
    <row r="50" spans="1:12" s="4" customFormat="1" ht="23.25" customHeight="1" thickTop="1" x14ac:dyDescent="0.25">
      <c r="A50" s="1"/>
      <c r="B50" s="14"/>
      <c r="C50" s="14"/>
      <c r="D50" s="1"/>
      <c r="E50" s="1"/>
      <c r="F50" s="1"/>
      <c r="G50" s="1"/>
      <c r="H50" s="1"/>
      <c r="I50" s="1"/>
      <c r="J50" s="46"/>
      <c r="K50" s="1"/>
      <c r="L50" s="1"/>
    </row>
    <row r="51" spans="1:12" s="4" customFormat="1" ht="23.25" customHeight="1" x14ac:dyDescent="0.25">
      <c r="A51" s="1"/>
      <c r="B51" s="14"/>
      <c r="C51" s="14"/>
      <c r="D51" s="1"/>
      <c r="E51" s="1"/>
      <c r="F51" s="1"/>
      <c r="G51" s="1"/>
      <c r="H51" s="1"/>
      <c r="I51" s="1"/>
      <c r="J51" s="46"/>
      <c r="K51" s="1"/>
      <c r="L51" s="1"/>
    </row>
    <row r="52" spans="1:12" s="4" customFormat="1" ht="23.25" customHeight="1" x14ac:dyDescent="0.25">
      <c r="A52" s="1"/>
      <c r="B52" s="14"/>
      <c r="C52" s="14"/>
      <c r="D52" s="1"/>
      <c r="E52" s="1"/>
      <c r="F52" s="1"/>
      <c r="G52" s="1"/>
      <c r="H52" s="1"/>
      <c r="I52" s="1"/>
      <c r="J52" s="46"/>
      <c r="K52" s="1"/>
      <c r="L52" s="1"/>
    </row>
    <row r="53" spans="1:12" s="4" customFormat="1" ht="23.25" customHeight="1" x14ac:dyDescent="0.25">
      <c r="A53" s="1"/>
      <c r="B53" s="14"/>
      <c r="C53" s="14"/>
      <c r="D53" s="1"/>
      <c r="E53" s="1"/>
      <c r="F53" s="1"/>
      <c r="G53" s="1"/>
      <c r="H53" s="1"/>
      <c r="I53" s="1"/>
      <c r="J53" s="46"/>
      <c r="K53" s="1"/>
      <c r="L53" s="1"/>
    </row>
    <row r="54" spans="1:12" s="4" customFormat="1" ht="23.25" customHeight="1" x14ac:dyDescent="0.25">
      <c r="A54" s="1"/>
      <c r="B54" s="14"/>
      <c r="C54" s="14"/>
      <c r="D54" s="1"/>
      <c r="E54" s="1"/>
      <c r="F54" s="1"/>
      <c r="G54" s="1"/>
      <c r="H54" s="1"/>
      <c r="I54" s="1"/>
      <c r="J54" s="46"/>
      <c r="K54" s="1"/>
      <c r="L54" s="1"/>
    </row>
    <row r="55" spans="1:12" s="4" customFormat="1" ht="23.25" customHeight="1" x14ac:dyDescent="0.25">
      <c r="A55" s="1"/>
      <c r="B55" s="14"/>
      <c r="C55" s="14"/>
      <c r="D55" s="1"/>
      <c r="E55" s="1"/>
      <c r="F55" s="1"/>
      <c r="G55" s="1"/>
      <c r="H55" s="1"/>
      <c r="I55" s="1"/>
      <c r="J55" s="46"/>
      <c r="K55" s="1"/>
      <c r="L55" s="1"/>
    </row>
    <row r="56" spans="1:12" s="4" customFormat="1" ht="23.25" customHeight="1" x14ac:dyDescent="0.25">
      <c r="A56" s="1"/>
      <c r="B56" s="14"/>
      <c r="C56" s="14"/>
      <c r="D56" s="1"/>
      <c r="E56" s="1"/>
      <c r="F56" s="1"/>
      <c r="G56" s="1"/>
      <c r="H56" s="1"/>
      <c r="I56" s="1"/>
      <c r="J56" s="46"/>
      <c r="K56" s="1"/>
      <c r="L56" s="1"/>
    </row>
    <row r="57" spans="1:12" s="4" customFormat="1" ht="23.25" customHeight="1" x14ac:dyDescent="0.25">
      <c r="A57" s="1"/>
      <c r="B57" s="14"/>
      <c r="C57" s="14"/>
      <c r="D57" s="1"/>
      <c r="E57" s="1"/>
      <c r="F57" s="1"/>
      <c r="G57" s="1"/>
      <c r="H57" s="1"/>
      <c r="I57" s="1"/>
      <c r="J57" s="46"/>
      <c r="K57" s="1"/>
      <c r="L57" s="1"/>
    </row>
    <row r="58" spans="1:12" s="4" customFormat="1" ht="23.25" customHeight="1" x14ac:dyDescent="0.25">
      <c r="A58" s="1"/>
      <c r="B58" s="14"/>
      <c r="C58" s="14"/>
      <c r="D58" s="1"/>
      <c r="E58" s="1"/>
      <c r="F58" s="1"/>
      <c r="G58" s="1"/>
      <c r="H58" s="1"/>
      <c r="I58" s="1"/>
      <c r="J58" s="46"/>
      <c r="K58" s="1"/>
      <c r="L58" s="1"/>
    </row>
    <row r="59" spans="1:12" s="4" customFormat="1" ht="23.25" customHeight="1" x14ac:dyDescent="0.25">
      <c r="A59" s="1"/>
      <c r="B59" s="14"/>
      <c r="C59" s="14"/>
      <c r="D59" s="1"/>
      <c r="E59" s="1"/>
      <c r="F59" s="1"/>
      <c r="G59" s="1"/>
      <c r="H59" s="1"/>
      <c r="I59" s="1"/>
      <c r="J59" s="46"/>
      <c r="K59" s="1"/>
      <c r="L59" s="1"/>
    </row>
    <row r="60" spans="1:12" s="4" customFormat="1" ht="23.25" customHeight="1" x14ac:dyDescent="0.25">
      <c r="A60" s="1"/>
      <c r="B60" s="14"/>
      <c r="C60" s="14"/>
      <c r="D60" s="1"/>
      <c r="E60" s="1"/>
      <c r="F60" s="1"/>
      <c r="G60" s="1"/>
      <c r="H60" s="1"/>
      <c r="I60" s="1"/>
      <c r="J60" s="46"/>
      <c r="K60" s="1"/>
      <c r="L60" s="1"/>
    </row>
    <row r="61" spans="1:12" s="4" customFormat="1" ht="23.25" customHeight="1" x14ac:dyDescent="0.25">
      <c r="A61" s="1"/>
      <c r="B61" s="14"/>
      <c r="C61" s="14"/>
      <c r="D61" s="1"/>
      <c r="E61" s="1"/>
      <c r="F61" s="1"/>
      <c r="G61" s="1"/>
      <c r="H61" s="1"/>
      <c r="I61" s="1"/>
      <c r="J61" s="46"/>
      <c r="K61" s="1"/>
      <c r="L61" s="1"/>
    </row>
    <row r="62" spans="1:12" s="4" customFormat="1" ht="23.25" customHeight="1" x14ac:dyDescent="0.25">
      <c r="A62" s="1"/>
      <c r="B62" s="14"/>
      <c r="C62" s="14"/>
      <c r="D62" s="1"/>
      <c r="E62" s="1"/>
      <c r="F62" s="1"/>
      <c r="G62" s="1"/>
      <c r="H62" s="1"/>
      <c r="I62" s="1"/>
      <c r="J62" s="46"/>
      <c r="K62" s="1"/>
      <c r="L62" s="1"/>
    </row>
    <row r="63" spans="1:12" s="4" customFormat="1" ht="23.25" customHeight="1" x14ac:dyDescent="0.25">
      <c r="A63" s="1"/>
      <c r="B63" s="14"/>
      <c r="C63" s="14"/>
      <c r="D63" s="1"/>
      <c r="E63" s="1"/>
      <c r="F63" s="1"/>
      <c r="G63" s="1"/>
      <c r="H63" s="1"/>
      <c r="I63" s="1"/>
      <c r="J63" s="46"/>
      <c r="K63" s="1"/>
      <c r="L63" s="1"/>
    </row>
    <row r="64" spans="1:12" s="4" customFormat="1" ht="23.25" customHeight="1" x14ac:dyDescent="0.25">
      <c r="A64" s="1"/>
      <c r="B64" s="14"/>
      <c r="C64" s="14"/>
      <c r="D64" s="1"/>
      <c r="E64" s="1"/>
      <c r="F64" s="1"/>
      <c r="G64" s="1"/>
      <c r="H64" s="1"/>
      <c r="I64" s="1"/>
      <c r="J64" s="46"/>
      <c r="K64" s="1"/>
      <c r="L64" s="1"/>
    </row>
    <row r="65" spans="1:12" s="4" customFormat="1" ht="23.25" customHeight="1" x14ac:dyDescent="0.25">
      <c r="A65" s="1"/>
      <c r="B65" s="14"/>
      <c r="C65" s="14"/>
      <c r="D65" s="1"/>
      <c r="E65" s="1"/>
      <c r="F65" s="1"/>
      <c r="G65" s="1"/>
      <c r="H65" s="1"/>
      <c r="I65" s="1"/>
      <c r="J65" s="46"/>
      <c r="K65" s="1"/>
      <c r="L65" s="1"/>
    </row>
    <row r="66" spans="1:12" s="4" customFormat="1" ht="23.25" customHeight="1" x14ac:dyDescent="0.25">
      <c r="A66" s="1"/>
      <c r="B66" s="14"/>
      <c r="C66" s="14"/>
      <c r="D66" s="1"/>
      <c r="E66" s="1"/>
      <c r="F66" s="1"/>
      <c r="G66" s="1"/>
      <c r="H66" s="1"/>
      <c r="I66" s="1"/>
      <c r="J66" s="46"/>
      <c r="K66" s="1"/>
      <c r="L66" s="1"/>
    </row>
    <row r="67" spans="1:12" s="4" customFormat="1" ht="23.25" customHeight="1" x14ac:dyDescent="0.25">
      <c r="A67" s="1"/>
      <c r="B67" s="14"/>
      <c r="C67" s="14"/>
      <c r="D67" s="1"/>
      <c r="E67" s="1"/>
      <c r="F67" s="1"/>
      <c r="G67" s="1"/>
      <c r="H67" s="1"/>
      <c r="I67" s="1"/>
      <c r="J67" s="46"/>
      <c r="K67" s="1"/>
      <c r="L67" s="1"/>
    </row>
    <row r="68" spans="1:12" s="4" customFormat="1" ht="23.25" customHeight="1" x14ac:dyDescent="0.25">
      <c r="A68" s="1"/>
      <c r="B68" s="14"/>
      <c r="C68" s="14"/>
      <c r="D68" s="1"/>
      <c r="E68" s="1"/>
      <c r="F68" s="1"/>
      <c r="G68" s="1"/>
      <c r="H68" s="1"/>
      <c r="I68" s="1"/>
      <c r="J68" s="46"/>
      <c r="K68" s="1"/>
      <c r="L68" s="1"/>
    </row>
    <row r="69" spans="1:12" s="4" customFormat="1" ht="7.5" customHeight="1" x14ac:dyDescent="0.25">
      <c r="A69" s="1"/>
      <c r="B69" s="14"/>
      <c r="C69" s="14"/>
      <c r="D69" s="1"/>
      <c r="E69" s="1"/>
      <c r="F69" s="1"/>
      <c r="G69" s="1"/>
      <c r="H69" s="1"/>
      <c r="I69" s="1"/>
      <c r="J69" s="46"/>
      <c r="K69" s="1"/>
      <c r="L69" s="1"/>
    </row>
    <row r="70" spans="1:12" s="4" customFormat="1" ht="18" customHeight="1" x14ac:dyDescent="0.25">
      <c r="A70" s="1"/>
      <c r="B70" s="14"/>
      <c r="C70" s="14"/>
      <c r="D70" s="1"/>
      <c r="E70" s="1"/>
      <c r="F70" s="1"/>
      <c r="G70" s="1"/>
      <c r="H70" s="1"/>
      <c r="I70" s="1"/>
      <c r="J70" s="46"/>
      <c r="K70" s="1"/>
      <c r="L70" s="1"/>
    </row>
    <row r="71" spans="1:12" s="4" customFormat="1" ht="12" customHeight="1" x14ac:dyDescent="0.25">
      <c r="A71" s="1"/>
      <c r="B71" s="14"/>
      <c r="C71" s="14"/>
      <c r="D71" s="1"/>
      <c r="E71" s="1"/>
      <c r="F71" s="1"/>
      <c r="G71" s="1"/>
      <c r="H71" s="1"/>
      <c r="I71" s="1"/>
      <c r="J71" s="46"/>
      <c r="K71" s="1"/>
      <c r="L71" s="1"/>
    </row>
    <row r="72" spans="1:12" s="4" customFormat="1" ht="12" customHeight="1" x14ac:dyDescent="0.25">
      <c r="A72" s="1"/>
      <c r="B72" s="14"/>
      <c r="C72" s="14"/>
      <c r="D72" s="1"/>
      <c r="E72" s="1"/>
      <c r="F72" s="1"/>
      <c r="G72" s="1"/>
      <c r="H72" s="1"/>
      <c r="I72" s="1"/>
      <c r="J72" s="46"/>
      <c r="K72" s="1"/>
      <c r="L72" s="1"/>
    </row>
    <row r="73" spans="1:12" s="4" customFormat="1" ht="12" customHeight="1" x14ac:dyDescent="0.25">
      <c r="A73" s="1"/>
      <c r="B73" s="14"/>
      <c r="C73" s="14"/>
      <c r="D73" s="1"/>
      <c r="E73" s="1"/>
      <c r="F73" s="1"/>
      <c r="G73" s="1"/>
      <c r="H73" s="1"/>
      <c r="I73" s="1"/>
      <c r="J73" s="46"/>
      <c r="K73" s="1"/>
      <c r="L73" s="1"/>
    </row>
    <row r="74" spans="1:12" s="4" customFormat="1" ht="12" customHeight="1" x14ac:dyDescent="0.25">
      <c r="A74" s="1"/>
      <c r="B74" s="14"/>
      <c r="C74" s="14"/>
      <c r="D74" s="1"/>
      <c r="E74" s="1"/>
      <c r="F74" s="1"/>
      <c r="G74" s="1"/>
      <c r="H74" s="1"/>
      <c r="I74" s="1"/>
      <c r="J74" s="46"/>
      <c r="K74" s="1"/>
      <c r="L74" s="1"/>
    </row>
    <row r="75" spans="1:12" s="4" customFormat="1" ht="12" customHeight="1" x14ac:dyDescent="0.25">
      <c r="A75" s="1"/>
      <c r="B75" s="14"/>
      <c r="C75" s="14"/>
      <c r="D75" s="1"/>
      <c r="E75" s="1"/>
      <c r="F75" s="1"/>
      <c r="G75" s="1"/>
      <c r="H75" s="1"/>
      <c r="I75" s="1"/>
      <c r="J75" s="46"/>
      <c r="K75" s="1"/>
      <c r="L75" s="1"/>
    </row>
    <row r="76" spans="1:12" s="4" customFormat="1" ht="12" customHeight="1" x14ac:dyDescent="0.25">
      <c r="A76" s="1"/>
      <c r="B76" s="14"/>
      <c r="C76" s="14"/>
      <c r="D76" s="1"/>
      <c r="E76" s="1"/>
      <c r="F76" s="1"/>
      <c r="G76" s="1"/>
      <c r="H76" s="1"/>
      <c r="I76" s="1"/>
      <c r="J76" s="46"/>
      <c r="K76" s="1"/>
      <c r="L76" s="1"/>
    </row>
    <row r="77" spans="1:12" s="4" customFormat="1" ht="12" customHeight="1" x14ac:dyDescent="0.25">
      <c r="A77" s="1"/>
      <c r="B77" s="14"/>
      <c r="C77" s="14"/>
      <c r="D77" s="1"/>
      <c r="E77" s="1"/>
      <c r="F77" s="1"/>
      <c r="G77" s="1"/>
      <c r="H77" s="1"/>
      <c r="I77" s="1"/>
      <c r="J77" s="46"/>
      <c r="K77" s="1"/>
      <c r="L77" s="1"/>
    </row>
    <row r="78" spans="1:12" s="4" customFormat="1" ht="6.75" customHeight="1" x14ac:dyDescent="0.25">
      <c r="A78" s="1"/>
      <c r="B78" s="14"/>
      <c r="C78" s="14"/>
      <c r="D78" s="1"/>
      <c r="E78" s="1"/>
      <c r="F78" s="1"/>
      <c r="G78" s="1"/>
      <c r="H78" s="1"/>
      <c r="I78" s="1"/>
      <c r="J78" s="46"/>
      <c r="K78" s="1"/>
      <c r="L78" s="1"/>
    </row>
    <row r="79" spans="1:12" s="4" customFormat="1" ht="15.75" customHeight="1" x14ac:dyDescent="0.25">
      <c r="A79" s="1"/>
      <c r="B79" s="14"/>
      <c r="C79" s="14"/>
      <c r="D79" s="1"/>
      <c r="E79" s="1"/>
      <c r="F79" s="1"/>
      <c r="G79" s="1"/>
      <c r="H79" s="1"/>
      <c r="I79" s="1"/>
      <c r="J79" s="46"/>
      <c r="K79" s="1"/>
      <c r="L79" s="1"/>
    </row>
    <row r="80" spans="1:12" s="4" customFormat="1" ht="9.75" customHeight="1" x14ac:dyDescent="0.25">
      <c r="A80" s="1"/>
      <c r="B80" s="14"/>
      <c r="C80" s="14"/>
      <c r="D80" s="1"/>
      <c r="E80" s="1"/>
      <c r="F80" s="1"/>
      <c r="G80" s="1"/>
      <c r="H80" s="1"/>
      <c r="I80" s="1"/>
      <c r="J80" s="46"/>
      <c r="K80" s="1"/>
      <c r="L80" s="1"/>
    </row>
    <row r="81" spans="1:12" s="4" customFormat="1" ht="9.75" customHeight="1" x14ac:dyDescent="0.25">
      <c r="A81" s="1"/>
      <c r="B81" s="14"/>
      <c r="C81" s="14"/>
      <c r="D81" s="1"/>
      <c r="E81" s="1"/>
      <c r="F81" s="1"/>
      <c r="G81" s="1"/>
      <c r="H81" s="1"/>
      <c r="I81" s="1"/>
      <c r="J81" s="46"/>
      <c r="K81" s="1"/>
      <c r="L81" s="1"/>
    </row>
    <row r="82" spans="1:12" s="4" customFormat="1" ht="9.75" customHeight="1" x14ac:dyDescent="0.25">
      <c r="A82" s="1"/>
      <c r="B82" s="14"/>
      <c r="C82" s="14"/>
      <c r="D82" s="1"/>
      <c r="E82" s="1"/>
      <c r="F82" s="1"/>
      <c r="G82" s="1"/>
      <c r="H82" s="1"/>
      <c r="I82" s="1"/>
      <c r="J82" s="46"/>
      <c r="K82" s="1"/>
      <c r="L82" s="1"/>
    </row>
    <row r="83" spans="1:12" s="4" customFormat="1" ht="9.75" customHeight="1" x14ac:dyDescent="0.25">
      <c r="A83" s="1"/>
      <c r="B83" s="14"/>
      <c r="C83" s="14"/>
      <c r="D83" s="1"/>
      <c r="E83" s="1"/>
      <c r="F83" s="1"/>
      <c r="G83" s="1"/>
      <c r="H83" s="1"/>
      <c r="I83" s="1"/>
      <c r="J83" s="46"/>
      <c r="K83" s="1"/>
      <c r="L83" s="1"/>
    </row>
    <row r="84" spans="1:12" s="4" customFormat="1" ht="9.75" customHeight="1" x14ac:dyDescent="0.25">
      <c r="A84" s="1"/>
      <c r="B84" s="14"/>
      <c r="C84" s="14"/>
      <c r="D84" s="1"/>
      <c r="E84" s="1"/>
      <c r="F84" s="1"/>
      <c r="G84" s="1"/>
      <c r="H84" s="1"/>
      <c r="I84" s="1"/>
      <c r="J84" s="46"/>
      <c r="K84" s="1"/>
      <c r="L84" s="1"/>
    </row>
    <row r="85" spans="1:12" ht="15.75" customHeight="1" x14ac:dyDescent="0.25"/>
    <row r="86" spans="1:12" s="4" customFormat="1" ht="14.25" customHeight="1" x14ac:dyDescent="0.25">
      <c r="A86" s="1"/>
      <c r="B86" s="14"/>
      <c r="C86" s="14"/>
      <c r="D86" s="1"/>
      <c r="E86" s="1"/>
      <c r="F86" s="1"/>
      <c r="G86" s="1"/>
      <c r="H86" s="1"/>
      <c r="I86" s="1"/>
      <c r="J86" s="46"/>
      <c r="K86" s="1"/>
      <c r="L86" s="1"/>
    </row>
    <row r="87" spans="1:12" s="4" customFormat="1" ht="26.25" customHeight="1" x14ac:dyDescent="0.25">
      <c r="A87" s="1"/>
      <c r="B87" s="14"/>
      <c r="C87" s="14"/>
      <c r="D87" s="1"/>
      <c r="E87" s="1"/>
      <c r="F87" s="1"/>
      <c r="G87" s="1"/>
      <c r="H87" s="1"/>
      <c r="I87" s="1"/>
      <c r="J87" s="46"/>
      <c r="K87" s="1"/>
      <c r="L87" s="1"/>
    </row>
    <row r="88" spans="1:12" s="4" customFormat="1" ht="26.25" customHeight="1" x14ac:dyDescent="0.25">
      <c r="A88" s="1"/>
      <c r="B88" s="14"/>
      <c r="C88" s="14"/>
      <c r="D88" s="1"/>
      <c r="E88" s="1"/>
      <c r="F88" s="1"/>
      <c r="G88" s="1"/>
      <c r="H88" s="1"/>
      <c r="I88" s="1"/>
      <c r="J88" s="46"/>
      <c r="K88" s="1"/>
      <c r="L88" s="1"/>
    </row>
    <row r="89" spans="1:12" s="4" customFormat="1" ht="26.25" customHeight="1" x14ac:dyDescent="0.25">
      <c r="A89" s="1"/>
      <c r="B89" s="14"/>
      <c r="C89" s="14"/>
      <c r="D89" s="1"/>
      <c r="E89" s="1"/>
      <c r="F89" s="1"/>
      <c r="G89" s="1"/>
      <c r="H89" s="1"/>
      <c r="I89" s="1"/>
      <c r="J89" s="46"/>
      <c r="K89" s="1"/>
      <c r="L89" s="1"/>
    </row>
    <row r="90" spans="1:12" s="4" customFormat="1" ht="26.25" customHeight="1" x14ac:dyDescent="0.25">
      <c r="A90" s="1"/>
      <c r="B90" s="14"/>
      <c r="C90" s="14"/>
      <c r="D90" s="1"/>
      <c r="E90" s="1"/>
      <c r="F90" s="1"/>
      <c r="G90" s="1"/>
      <c r="H90" s="1"/>
      <c r="I90" s="1"/>
      <c r="J90" s="46"/>
      <c r="K90" s="1"/>
      <c r="L90" s="1"/>
    </row>
    <row r="91" spans="1:12" s="4" customFormat="1" ht="26.25" customHeight="1" x14ac:dyDescent="0.25">
      <c r="A91" s="1"/>
      <c r="B91" s="14"/>
      <c r="C91" s="14"/>
      <c r="D91" s="1"/>
      <c r="E91" s="1"/>
      <c r="F91" s="1"/>
      <c r="G91" s="1"/>
      <c r="H91" s="1"/>
      <c r="I91" s="1"/>
      <c r="J91" s="46"/>
      <c r="K91" s="1"/>
      <c r="L91" s="1"/>
    </row>
    <row r="92" spans="1:12" s="4" customFormat="1" ht="26.25" customHeight="1" x14ac:dyDescent="0.25">
      <c r="A92" s="1"/>
      <c r="B92" s="14"/>
      <c r="C92" s="14"/>
      <c r="D92" s="1"/>
      <c r="E92" s="1"/>
      <c r="F92" s="1"/>
      <c r="G92" s="1"/>
      <c r="H92" s="1"/>
      <c r="I92" s="1"/>
      <c r="J92" s="46"/>
      <c r="K92" s="1"/>
      <c r="L92" s="1"/>
    </row>
    <row r="93" spans="1:12" ht="26.25" customHeight="1" x14ac:dyDescent="0.25"/>
    <row r="94" spans="1:12" ht="26.25" customHeight="1" x14ac:dyDescent="0.25"/>
    <row r="95" spans="1:12" ht="9" customHeight="1" x14ac:dyDescent="0.25"/>
    <row r="105" ht="9.75" customHeight="1" x14ac:dyDescent="0.25"/>
  </sheetData>
  <mergeCells count="42">
    <mergeCell ref="A34:D34"/>
    <mergeCell ref="G34:L34"/>
    <mergeCell ref="L21:L22"/>
    <mergeCell ref="A21:A22"/>
    <mergeCell ref="A1:L1"/>
    <mergeCell ref="A2:L2"/>
    <mergeCell ref="A3:L3"/>
    <mergeCell ref="A4:L4"/>
    <mergeCell ref="A5:L5"/>
    <mergeCell ref="A6:L6"/>
    <mergeCell ref="A7:L7"/>
    <mergeCell ref="A9:L9"/>
    <mergeCell ref="A8:L8"/>
    <mergeCell ref="A12:L12"/>
    <mergeCell ref="A10:L10"/>
    <mergeCell ref="A11:L11"/>
    <mergeCell ref="A15:G15"/>
    <mergeCell ref="K21:K22"/>
    <mergeCell ref="I21:I22"/>
    <mergeCell ref="J21:J22"/>
    <mergeCell ref="D21:D22"/>
    <mergeCell ref="E21:E22"/>
    <mergeCell ref="F21:F22"/>
    <mergeCell ref="G21:G22"/>
    <mergeCell ref="H21:H22"/>
    <mergeCell ref="B21:B22"/>
    <mergeCell ref="C21:C22"/>
    <mergeCell ref="H15:L15"/>
    <mergeCell ref="K43:L43"/>
    <mergeCell ref="H43:J43"/>
    <mergeCell ref="E43:G43"/>
    <mergeCell ref="A43:D43"/>
    <mergeCell ref="K49:L49"/>
    <mergeCell ref="H49:J49"/>
    <mergeCell ref="E49:G49"/>
    <mergeCell ref="A44:E44"/>
    <mergeCell ref="F44:L44"/>
    <mergeCell ref="A47:E47"/>
    <mergeCell ref="F47:L47"/>
    <mergeCell ref="A48:E48"/>
    <mergeCell ref="F48:L48"/>
    <mergeCell ref="A49:D49"/>
  </mergeCells>
  <conditionalFormatting sqref="B35:B42 B1 B6:B7 B9:B11 B13:B14 B16:B22 B44:B48 B50:B1048576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4">
    <cfRule type="duplicateValues" dxfId="1" priority="2"/>
  </conditionalFormatting>
  <conditionalFormatting sqref="G35:G41">
    <cfRule type="duplicateValues" dxfId="0" priority="1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6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групповая Г. гонка</vt:lpstr>
      <vt:lpstr>'групповая Г. гонка'!Заголовки_для_печати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2020-11-13T01:28:07Z</cp:lastPrinted>
  <dcterms:created xsi:type="dcterms:W3CDTF">1996-10-08T23:32:33Z</dcterms:created>
  <dcterms:modified xsi:type="dcterms:W3CDTF">2022-12-08T10:57:51Z</dcterms:modified>
</cp:coreProperties>
</file>