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345" tabRatio="500"/>
  </bookViews>
  <sheets>
    <sheet name="Итог прот ВМХ гонка на время" sheetId="2" r:id="rId1"/>
  </sheets>
  <definedNames>
    <definedName name="_xlnm._FilterDatabase" localSheetId="0" hidden="1">'Итог прот ВМХ гонка на время'!$A$21:$H$21</definedName>
    <definedName name="_xlnm.Print_Titles" localSheetId="0">'Итог прот ВМХ гонка на время'!$21:$21</definedName>
    <definedName name="_xlnm.Print_Area" localSheetId="0">'Итог прот ВМХ гонка на время'!$A$1:$K$62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54" i="2" l="1"/>
  <c r="J62" i="2"/>
  <c r="K53" i="2" l="1"/>
  <c r="K52" i="2"/>
  <c r="K51" i="2"/>
  <c r="I51" i="2"/>
  <c r="H62" i="2" l="1"/>
  <c r="E62" i="2"/>
  <c r="I53" i="2"/>
  <c r="I52" i="2"/>
  <c r="K50" i="2"/>
  <c r="K49" i="2"/>
  <c r="K48" i="2"/>
  <c r="I50" i="2" l="1"/>
</calcChain>
</file>

<file path=xl/sharedStrings.xml><?xml version="1.0" encoding="utf-8"?>
<sst xmlns="http://schemas.openxmlformats.org/spreadsheetml/2006/main" count="182" uniqueCount="126">
  <si>
    <t>Министерство спорта Российской Федерации</t>
  </si>
  <si>
    <t>Федерация велосипедного спорта России</t>
  </si>
  <si>
    <t>ВСЕРОССИЙСКИЕ СОРЕВНОВАНИЯ</t>
  </si>
  <si>
    <t>по велосипедному спорту</t>
  </si>
  <si>
    <t>ИТОГОВЫЙ ПРОТОКОЛ</t>
  </si>
  <si>
    <t>№ ВРВС: 0080031811Я</t>
  </si>
  <si>
    <t>ИНФОРМАЦИЯ О ЖЮРИ И ГСК СОРЕВНОВАНИЙ:</t>
  </si>
  <si>
    <t>ТЕХНИЧЕСКИЕ ДАННЫЕ ТРАССЫ:</t>
  </si>
  <si>
    <t>ТЕХНИЧЕСКИЙ ДЕЛЕГАТ ФВСР:</t>
  </si>
  <si>
    <t>ГЛАВНЫЙ СУДЬЯ:</t>
  </si>
  <si>
    <t>ВЫСОТА СТАРТОВОЙ ГОРЫ (HD)(м):</t>
  </si>
  <si>
    <t>ГЛАВНЫЙ СЕКРЕТАРЬ:</t>
  </si>
  <si>
    <t>КРУГОВ:</t>
  </si>
  <si>
    <t>СУДЬЯ НА ФИНИШЕ: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</si>
  <si>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</si>
  <si>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</si>
  <si>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</si>
  <si>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</si>
  <si>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</si>
  <si>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</si>
  <si>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</si>
  <si>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ФСО</t>
  </si>
  <si>
    <t>РЕЗУЛЬТАТ</t>
  </si>
  <si>
    <t>ВЫПОЛНЕНИЕ НТУ ЕВСК</t>
  </si>
  <si>
    <t>ПРИМЕЧАНИЕ</t>
  </si>
  <si>
    <t>МС</t>
  </si>
  <si>
    <t>КМС</t>
  </si>
  <si>
    <t>ПОГОДНЫЕ УСЛОВИЯ</t>
  </si>
  <si>
    <t>СТАТИСТИКА ГОНКИ</t>
  </si>
  <si>
    <t>Субъектов РФ</t>
  </si>
  <si>
    <t>ЗМС</t>
  </si>
  <si>
    <t>Заявлено</t>
  </si>
  <si>
    <t>МСМК</t>
  </si>
  <si>
    <t>Стартовало</t>
  </si>
  <si>
    <t>Финишировало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</si>
  <si>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</si>
  <si>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</si>
  <si>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</si>
  <si>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</si>
  <si>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</si>
  <si>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</si>
  <si>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ТЕХНИЧЕСКИЙ ДЕЛЕГАТ</t>
  </si>
  <si>
    <t>ГЛАВНЫЙ СУДЬЯ</t>
  </si>
  <si>
    <t>ГЛАВНЫЙ СЕКРЕТАРЬ</t>
  </si>
  <si>
    <t>СУДЬЯ НА ФИНИШЕ</t>
  </si>
  <si>
    <t>ДИСТАНЦИЯ / ДЛИНА КРУГА (м):</t>
  </si>
  <si>
    <t>РОО "Федерация велосипедного спорта Республики Мордовия"</t>
  </si>
  <si>
    <t xml:space="preserve"> МЕСТО ПРОВЕДЕНИЯ: г. Саранск</t>
  </si>
  <si>
    <t>БОЯРОВ В.В. (ВК, г. Саранск)</t>
  </si>
  <si>
    <t>КОЧЕТКОВ Д.А. (ВК, г. Саранск)</t>
  </si>
  <si>
    <t xml:space="preserve">НАЗВАНИЕ ТРАССЫ / РЕГ.НОМЕР: Крытый велодром </t>
  </si>
  <si>
    <t xml:space="preserve">Влажность: </t>
  </si>
  <si>
    <t>Осадки: ясно</t>
  </si>
  <si>
    <t xml:space="preserve">Ветер: </t>
  </si>
  <si>
    <t>Москва</t>
  </si>
  <si>
    <t>Санкт-Петербург</t>
  </si>
  <si>
    <t>СПб ГБПОУ "Олимпийские надежды"</t>
  </si>
  <si>
    <t>Температура: +18</t>
  </si>
  <si>
    <t>Юниоры 17-18 лет</t>
  </si>
  <si>
    <t>Долгих Даниил</t>
  </si>
  <si>
    <t>Министерство спорта Республики Мордовия</t>
  </si>
  <si>
    <t>ГБУ ДО РМ "СШОР по велоспорту"</t>
  </si>
  <si>
    <t>Ехрюков Ярослав</t>
  </si>
  <si>
    <t>Каплин Роман</t>
  </si>
  <si>
    <t>Силюков Алексей</t>
  </si>
  <si>
    <t>Базеев Эмиль</t>
  </si>
  <si>
    <t>Пустовалов Егор</t>
  </si>
  <si>
    <t>Иневаткин Никита</t>
  </si>
  <si>
    <t>Ошкин Максим</t>
  </si>
  <si>
    <t>ГБУ ДО РМ"СШОР по велоспорту"</t>
  </si>
  <si>
    <t>ГБУ ДО "Московская академия велосипедного спорта"</t>
  </si>
  <si>
    <t>УОР ПО-АНО В/К "Локомотив-Пенза"</t>
  </si>
  <si>
    <t>Пензенская обл.</t>
  </si>
  <si>
    <t>100 769 493 73</t>
  </si>
  <si>
    <t>100 912 303 02</t>
  </si>
  <si>
    <t>100 900 646 82</t>
  </si>
  <si>
    <t>100 795 055 27</t>
  </si>
  <si>
    <t>100 889 361 49</t>
  </si>
  <si>
    <t>100 806 356 76</t>
  </si>
  <si>
    <t>100 904 177 24</t>
  </si>
  <si>
    <t>100 904 127 71</t>
  </si>
  <si>
    <t>Глазов Георгий</t>
  </si>
  <si>
    <t>Щигорцов Дмитрий</t>
  </si>
  <si>
    <t>Омская обл.</t>
  </si>
  <si>
    <t>Гладков Григорий</t>
  </si>
  <si>
    <t>СШОР"Академия велоспорта"</t>
  </si>
  <si>
    <t>100 770 367 74</t>
  </si>
  <si>
    <t>100 590 422 64</t>
  </si>
  <si>
    <t>101 177 478 76</t>
  </si>
  <si>
    <t>Республика Мордовия</t>
  </si>
  <si>
    <t>ВМХ - гонка - "Классик" (или "Классик-смешанная")</t>
  </si>
  <si>
    <r>
      <t xml:space="preserve">НАЧАЛО ГОНКИ: </t>
    </r>
    <r>
      <rPr>
        <sz val="11"/>
        <rFont val="Calibri"/>
        <family val="2"/>
        <charset val="204"/>
      </rPr>
      <t>11ч 10м</t>
    </r>
  </si>
  <si>
    <t xml:space="preserve"> ДАТА ПРОВЕДЕНИЯ: 18-19 августа 2023 года </t>
  </si>
  <si>
    <r>
      <t>ОКОНЧАНИЕ ГОНКИ:</t>
    </r>
    <r>
      <rPr>
        <sz val="11"/>
        <color rgb="FF000000"/>
        <rFont val="Calibri"/>
        <family val="2"/>
        <charset val="204"/>
      </rPr>
      <t xml:space="preserve"> 16ч 00м</t>
    </r>
  </si>
  <si>
    <t xml:space="preserve">№ ЕКП 2023:29877 </t>
  </si>
  <si>
    <t>МЯГКОВА Е.А. (IК, г. Саранск)</t>
  </si>
  <si>
    <t>Волков Константин</t>
  </si>
  <si>
    <t>100 360 523 55</t>
  </si>
  <si>
    <t>Солонкин Кирилл</t>
  </si>
  <si>
    <t>Брянская обл.</t>
  </si>
  <si>
    <t>ГБУ ДО БО СШОР РУСЬ</t>
  </si>
  <si>
    <t>100 826 824 77</t>
  </si>
  <si>
    <t>Молдованов Андрей</t>
  </si>
  <si>
    <t>Иркутская обл.</t>
  </si>
  <si>
    <t>Иркутск СШОР "Олимпиец"</t>
  </si>
  <si>
    <t>100 349 659 55</t>
  </si>
  <si>
    <t>Штельмин Данила</t>
  </si>
  <si>
    <t>100 762 666 36</t>
  </si>
  <si>
    <t>Семин Никита</t>
  </si>
  <si>
    <t>100 589 622 40</t>
  </si>
  <si>
    <t>Юрасов Артём</t>
  </si>
  <si>
    <t>100 769 429 09</t>
  </si>
  <si>
    <t>Суринов Артемий</t>
  </si>
  <si>
    <t>ГБПОУ "МССУОР №2" Москомспорта</t>
  </si>
  <si>
    <t>100 960 311 92</t>
  </si>
  <si>
    <t>Джабаров Денис</t>
  </si>
  <si>
    <t>100 821 471 59</t>
  </si>
  <si>
    <t>Щебетовский Денис</t>
  </si>
  <si>
    <t>101 000 491 17</t>
  </si>
  <si>
    <t>Шихарев Артем</t>
  </si>
  <si>
    <t>100 894 609 59</t>
  </si>
  <si>
    <t>Кузьмин Денис</t>
  </si>
  <si>
    <t>100 809 860 88</t>
  </si>
  <si>
    <t>Назарько Дмитрий</t>
  </si>
  <si>
    <t>Ажнакин Денис</t>
  </si>
  <si>
    <t>МБУ ДО СШ №4 г. Пензы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</si>
</sst>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"/>
  </numFmts>
  <fonts count="21" x14ac:knownFonts="1">
    <font>
      <sz val="10"/>
      <name val="Arial"/>
      <charset val="1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0"/>
      <name val="Calibri"/>
      <family val="2"/>
      <charset val="204"/>
    </font>
    <font>
      <sz val="16"/>
      <name val="Calibri"/>
      <family val="2"/>
      <charset val="204"/>
    </font>
    <font>
      <b/>
      <sz val="22"/>
      <name val="Calibri"/>
      <family val="2"/>
      <charset val="204"/>
    </font>
    <font>
      <b/>
      <sz val="16"/>
      <name val="Calibri"/>
      <family val="2"/>
      <charset val="204"/>
    </font>
    <font>
      <b/>
      <sz val="14"/>
      <name val="Calibri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sz val="12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name val="Calibri"/>
      <family val="2"/>
      <charset val="204"/>
    </font>
    <font>
      <b/>
      <sz val="9"/>
      <name val="Calibri"/>
      <family val="2"/>
      <charset val="204"/>
    </font>
    <font>
      <sz val="12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</borders>
  <cellStyleXfs count="13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1" fillId="0" borderId="0"/>
    <xf numFmtId="0" fontId="1" fillId="0" borderId="0"/>
  </cellStyleXfs>
  <cellXfs count="98">
    <xf numFmtId="0" fontId="0" fillId="0" borderId="0" xfId="0"/>
    <xf numFmtId="0" fontId="5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vertical="center"/>
    </xf>
    <xf numFmtId="0" fontId="11" fillId="0" borderId="6" xfId="2" applyFont="1" applyBorder="1" applyAlignment="1">
      <alignment vertical="center"/>
    </xf>
    <xf numFmtId="0" fontId="12" fillId="0" borderId="6" xfId="2" applyFont="1" applyBorder="1" applyAlignment="1">
      <alignment horizontal="right" vertical="center"/>
    </xf>
    <xf numFmtId="0" fontId="12" fillId="0" borderId="7" xfId="2" applyFont="1" applyBorder="1" applyAlignment="1">
      <alignment horizontal="right" vertical="center"/>
    </xf>
    <xf numFmtId="0" fontId="11" fillId="0" borderId="9" xfId="2" applyFont="1" applyBorder="1" applyAlignment="1">
      <alignment vertical="center"/>
    </xf>
    <xf numFmtId="0" fontId="12" fillId="0" borderId="9" xfId="2" applyFont="1" applyBorder="1" applyAlignment="1">
      <alignment horizontal="right" vertical="center"/>
    </xf>
    <xf numFmtId="0" fontId="10" fillId="0" borderId="13" xfId="2" applyFont="1" applyBorder="1" applyAlignment="1">
      <alignment vertical="center"/>
    </xf>
    <xf numFmtId="0" fontId="10" fillId="0" borderId="14" xfId="2" applyFont="1" applyBorder="1" applyAlignment="1">
      <alignment horizontal="center" vertical="center"/>
    </xf>
    <xf numFmtId="0" fontId="10" fillId="0" borderId="14" xfId="2" applyFont="1" applyBorder="1" applyAlignment="1">
      <alignment vertical="center"/>
    </xf>
    <xf numFmtId="0" fontId="11" fillId="0" borderId="14" xfId="2" applyFont="1" applyBorder="1" applyAlignment="1">
      <alignment vertical="center"/>
    </xf>
    <xf numFmtId="0" fontId="11" fillId="0" borderId="14" xfId="2" applyFont="1" applyBorder="1" applyAlignment="1">
      <alignment horizontal="right" vertical="center"/>
    </xf>
    <xf numFmtId="0" fontId="5" fillId="0" borderId="14" xfId="2" applyFont="1" applyBorder="1" applyAlignment="1">
      <alignment vertical="center"/>
    </xf>
    <xf numFmtId="0" fontId="14" fillId="0" borderId="15" xfId="2" applyFont="1" applyBorder="1" applyAlignment="1">
      <alignment vertical="center"/>
    </xf>
    <xf numFmtId="0" fontId="14" fillId="0" borderId="14" xfId="2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5" fillId="0" borderId="14" xfId="2" applyFont="1" applyBorder="1" applyAlignment="1">
      <alignment horizontal="center" vertical="center"/>
    </xf>
    <xf numFmtId="0" fontId="5" fillId="0" borderId="17" xfId="2" applyFont="1" applyBorder="1" applyAlignment="1">
      <alignment vertical="center"/>
    </xf>
    <xf numFmtId="0" fontId="14" fillId="0" borderId="15" xfId="2" applyFont="1" applyBorder="1" applyAlignment="1">
      <alignment horizontal="left" vertical="center"/>
    </xf>
    <xf numFmtId="0" fontId="5" fillId="0" borderId="18" xfId="2" applyFont="1" applyBorder="1" applyAlignment="1">
      <alignment vertical="center"/>
    </xf>
    <xf numFmtId="0" fontId="5" fillId="0" borderId="19" xfId="2" applyFont="1" applyBorder="1" applyAlignment="1">
      <alignment horizontal="center" vertical="center"/>
    </xf>
    <xf numFmtId="0" fontId="5" fillId="0" borderId="19" xfId="2" applyFont="1" applyBorder="1" applyAlignment="1">
      <alignment vertical="center"/>
    </xf>
    <xf numFmtId="0" fontId="5" fillId="0" borderId="20" xfId="2" applyFont="1" applyBorder="1" applyAlignment="1">
      <alignment vertical="center"/>
    </xf>
    <xf numFmtId="0" fontId="14" fillId="2" borderId="21" xfId="2" applyFont="1" applyFill="1" applyBorder="1" applyAlignment="1">
      <alignment horizontal="center" vertical="center"/>
    </xf>
    <xf numFmtId="0" fontId="14" fillId="2" borderId="22" xfId="12" applyFont="1" applyFill="1" applyBorder="1" applyAlignment="1">
      <alignment horizontal="center" vertical="center" wrapText="1"/>
    </xf>
    <xf numFmtId="0" fontId="14" fillId="2" borderId="22" xfId="2" applyFont="1" applyFill="1" applyBorder="1" applyAlignment="1">
      <alignment horizontal="center" vertical="center" wrapText="1"/>
    </xf>
    <xf numFmtId="0" fontId="14" fillId="2" borderId="23" xfId="2" applyFont="1" applyFill="1" applyBorder="1" applyAlignment="1">
      <alignment horizontal="center" vertical="center" wrapText="1"/>
    </xf>
    <xf numFmtId="0" fontId="15" fillId="0" borderId="0" xfId="2" applyFont="1" applyAlignment="1">
      <alignment vertical="center"/>
    </xf>
    <xf numFmtId="0" fontId="16" fillId="0" borderId="0" xfId="2" applyFont="1" applyAlignment="1">
      <alignment vertical="center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justify"/>
    </xf>
    <xf numFmtId="0" fontId="17" fillId="0" borderId="0" xfId="11" applyFont="1" applyAlignment="1">
      <alignment vertical="center" wrapText="1"/>
    </xf>
    <xf numFmtId="0" fontId="16" fillId="0" borderId="0" xfId="2" applyFont="1" applyAlignment="1">
      <alignment horizontal="center" vertical="center" wrapText="1"/>
    </xf>
    <xf numFmtId="164" fontId="16" fillId="0" borderId="0" xfId="2" applyNumberFormat="1" applyFont="1" applyAlignment="1">
      <alignment horizontal="center" vertical="center" wrapText="1"/>
    </xf>
    <xf numFmtId="0" fontId="16" fillId="0" borderId="0" xfId="2" applyFont="1" applyAlignment="1">
      <alignment vertical="center" wrapText="1"/>
    </xf>
    <xf numFmtId="0" fontId="5" fillId="0" borderId="13" xfId="0" applyFont="1" applyBorder="1" applyAlignment="1">
      <alignment vertical="center"/>
    </xf>
    <xf numFmtId="0" fontId="11" fillId="0" borderId="14" xfId="2" applyFont="1" applyBorder="1" applyAlignment="1">
      <alignment horizontal="center" vertical="center"/>
    </xf>
    <xf numFmtId="0" fontId="5" fillId="0" borderId="29" xfId="2" applyFont="1" applyBorder="1" applyAlignment="1">
      <alignment vertical="center"/>
    </xf>
    <xf numFmtId="0" fontId="5" fillId="0" borderId="28" xfId="2" applyFont="1" applyBorder="1" applyAlignment="1">
      <alignment horizontal="center" vertical="center"/>
    </xf>
    <xf numFmtId="0" fontId="5" fillId="0" borderId="30" xfId="2" applyFont="1" applyBorder="1" applyAlignment="1">
      <alignment vertical="center"/>
    </xf>
    <xf numFmtId="0" fontId="11" fillId="0" borderId="13" xfId="2" applyFont="1" applyBorder="1" applyAlignment="1">
      <alignment horizontal="left" vertical="center"/>
    </xf>
    <xf numFmtId="0" fontId="5" fillId="0" borderId="13" xfId="2" applyFont="1" applyBorder="1" applyAlignment="1">
      <alignment vertical="center"/>
    </xf>
    <xf numFmtId="0" fontId="11" fillId="0" borderId="13" xfId="2" applyFont="1" applyBorder="1" applyAlignment="1">
      <alignment horizontal="center" vertical="center"/>
    </xf>
    <xf numFmtId="49" fontId="11" fillId="0" borderId="14" xfId="2" applyNumberFormat="1" applyFont="1" applyBorder="1" applyAlignment="1">
      <alignment horizontal="left" vertical="center"/>
    </xf>
    <xf numFmtId="49" fontId="11" fillId="0" borderId="14" xfId="2" applyNumberFormat="1" applyFont="1" applyBorder="1" applyAlignment="1">
      <alignment vertical="center"/>
    </xf>
    <xf numFmtId="49" fontId="11" fillId="0" borderId="16" xfId="2" applyNumberFormat="1" applyFont="1" applyBorder="1" applyAlignment="1">
      <alignment vertical="center"/>
    </xf>
    <xf numFmtId="0" fontId="5" fillId="0" borderId="31" xfId="2" applyFont="1" applyBorder="1" applyAlignment="1">
      <alignment horizontal="center" vertical="center"/>
    </xf>
    <xf numFmtId="0" fontId="5" fillId="0" borderId="32" xfId="2" applyFont="1" applyBorder="1" applyAlignment="1">
      <alignment horizontal="center" vertical="center"/>
    </xf>
    <xf numFmtId="0" fontId="14" fillId="2" borderId="26" xfId="2" applyFont="1" applyFill="1" applyBorder="1" applyAlignment="1">
      <alignment vertical="center"/>
    </xf>
    <xf numFmtId="49" fontId="5" fillId="0" borderId="14" xfId="2" applyNumberFormat="1" applyFont="1" applyBorder="1" applyAlignment="1">
      <alignment horizontal="right" vertical="center"/>
    </xf>
    <xf numFmtId="0" fontId="5" fillId="0" borderId="6" xfId="2" applyFont="1" applyBorder="1" applyAlignment="1">
      <alignment horizontal="center" vertical="center"/>
    </xf>
    <xf numFmtId="49" fontId="5" fillId="0" borderId="15" xfId="2" applyNumberFormat="1" applyFont="1" applyBorder="1" applyAlignment="1">
      <alignment vertical="center"/>
    </xf>
    <xf numFmtId="9" fontId="5" fillId="0" borderId="14" xfId="2" applyNumberFormat="1" applyFont="1" applyBorder="1" applyAlignment="1">
      <alignment horizontal="right" vertical="center"/>
    </xf>
    <xf numFmtId="0" fontId="5" fillId="0" borderId="14" xfId="2" applyFont="1" applyBorder="1" applyAlignment="1">
      <alignment horizontal="right" vertical="center"/>
    </xf>
    <xf numFmtId="46" fontId="14" fillId="2" borderId="22" xfId="12" applyNumberFormat="1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right" vertical="center"/>
    </xf>
    <xf numFmtId="0" fontId="5" fillId="0" borderId="28" xfId="0" applyFont="1" applyBorder="1" applyAlignment="1">
      <alignment horizontal="right" vertical="center"/>
    </xf>
    <xf numFmtId="0" fontId="19" fillId="0" borderId="24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1" fontId="5" fillId="3" borderId="0" xfId="2" applyNumberFormat="1" applyFont="1" applyFill="1" applyAlignment="1">
      <alignment horizontal="center" vertical="center"/>
    </xf>
    <xf numFmtId="1" fontId="11" fillId="3" borderId="16" xfId="2" applyNumberFormat="1" applyFont="1" applyFill="1" applyBorder="1" applyAlignment="1">
      <alignment horizontal="right" vertical="center"/>
    </xf>
    <xf numFmtId="0" fontId="14" fillId="3" borderId="16" xfId="2" applyFont="1" applyFill="1" applyBorder="1" applyAlignment="1">
      <alignment vertical="center"/>
    </xf>
    <xf numFmtId="0" fontId="10" fillId="3" borderId="6" xfId="2" applyFont="1" applyFill="1" applyBorder="1" applyAlignment="1">
      <alignment horizontal="left" vertical="center"/>
    </xf>
    <xf numFmtId="0" fontId="13" fillId="3" borderId="9" xfId="2" applyFont="1" applyFill="1" applyBorder="1" applyAlignment="1">
      <alignment horizontal="left" vertical="center"/>
    </xf>
    <xf numFmtId="0" fontId="18" fillId="3" borderId="28" xfId="0" applyFont="1" applyFill="1" applyBorder="1" applyAlignment="1">
      <alignment horizontal="right" vertical="center"/>
    </xf>
    <xf numFmtId="0" fontId="18" fillId="3" borderId="9" xfId="0" applyFont="1" applyFill="1" applyBorder="1" applyAlignment="1">
      <alignment horizontal="right" vertical="center"/>
    </xf>
    <xf numFmtId="0" fontId="12" fillId="3" borderId="10" xfId="2" applyFont="1" applyFill="1" applyBorder="1" applyAlignment="1">
      <alignment horizontal="right" vertical="center"/>
    </xf>
    <xf numFmtId="0" fontId="5" fillId="3" borderId="28" xfId="2" applyFont="1" applyFill="1" applyBorder="1" applyAlignment="1">
      <alignment horizontal="right" vertical="center"/>
    </xf>
    <xf numFmtId="0" fontId="20" fillId="0" borderId="24" xfId="0" applyFont="1" applyBorder="1" applyAlignment="1">
      <alignment horizontal="center" vertical="center"/>
    </xf>
    <xf numFmtId="3" fontId="20" fillId="0" borderId="24" xfId="0" applyNumberFormat="1" applyFont="1" applyBorder="1" applyAlignment="1">
      <alignment horizontal="center" vertical="center"/>
    </xf>
    <xf numFmtId="0" fontId="20" fillId="0" borderId="24" xfId="0" applyFont="1" applyBorder="1" applyAlignment="1">
      <alignment horizontal="left" vertical="center"/>
    </xf>
    <xf numFmtId="0" fontId="20" fillId="0" borderId="24" xfId="0" applyFont="1" applyBorder="1" applyAlignment="1">
      <alignment horizontal="center" vertical="center" wrapText="1"/>
    </xf>
    <xf numFmtId="14" fontId="20" fillId="0" borderId="24" xfId="0" applyNumberFormat="1" applyFont="1" applyBorder="1" applyAlignment="1">
      <alignment horizontal="center" vertical="center"/>
    </xf>
    <xf numFmtId="49" fontId="20" fillId="0" borderId="24" xfId="0" applyNumberFormat="1" applyFont="1" applyBorder="1" applyAlignment="1">
      <alignment horizontal="center" vertical="center"/>
    </xf>
    <xf numFmtId="0" fontId="5" fillId="0" borderId="31" xfId="2" applyFont="1" applyBorder="1" applyAlignment="1">
      <alignment horizontal="center" vertical="center"/>
    </xf>
    <xf numFmtId="0" fontId="5" fillId="0" borderId="32" xfId="2" applyFont="1" applyBorder="1" applyAlignment="1">
      <alignment horizontal="center" vertical="center"/>
    </xf>
    <xf numFmtId="0" fontId="5" fillId="0" borderId="33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5" fillId="0" borderId="34" xfId="2" applyFont="1" applyBorder="1" applyAlignment="1">
      <alignment horizontal="center" vertical="center"/>
    </xf>
    <xf numFmtId="0" fontId="14" fillId="0" borderId="12" xfId="2" applyFont="1" applyBorder="1" applyAlignment="1">
      <alignment horizontal="left" vertical="center"/>
    </xf>
    <xf numFmtId="0" fontId="14" fillId="2" borderId="25" xfId="2" applyFont="1" applyFill="1" applyBorder="1" applyAlignment="1">
      <alignment horizontal="center" vertical="center"/>
    </xf>
    <xf numFmtId="0" fontId="14" fillId="2" borderId="27" xfId="2" applyFont="1" applyFill="1" applyBorder="1" applyAlignment="1">
      <alignment horizontal="center" vertical="center"/>
    </xf>
    <xf numFmtId="0" fontId="14" fillId="2" borderId="13" xfId="2" applyFont="1" applyFill="1" applyBorder="1" applyAlignment="1">
      <alignment horizontal="center" vertical="center"/>
    </xf>
    <xf numFmtId="0" fontId="14" fillId="2" borderId="14" xfId="2" applyFont="1" applyFill="1" applyBorder="1" applyAlignment="1">
      <alignment horizontal="center" vertical="center"/>
    </xf>
    <xf numFmtId="0" fontId="14" fillId="2" borderId="16" xfId="2" applyFont="1" applyFill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10" fillId="0" borderId="5" xfId="2" applyFont="1" applyBorder="1" applyAlignment="1">
      <alignment horizontal="left" vertical="center"/>
    </xf>
    <xf numFmtId="0" fontId="10" fillId="3" borderId="8" xfId="2" applyFont="1" applyFill="1" applyBorder="1" applyAlignment="1">
      <alignment horizontal="left" vertical="center"/>
    </xf>
    <xf numFmtId="0" fontId="10" fillId="2" borderId="11" xfId="2" applyFont="1" applyFill="1" applyBorder="1" applyAlignment="1">
      <alignment horizontal="center" vertical="center"/>
    </xf>
    <xf numFmtId="0" fontId="10" fillId="2" borderId="12" xfId="2" applyFont="1" applyFill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</cellXfs>
  <cellStyles count="13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3 2" xfId="6"/>
    <cellStyle name="Обычный 3 2 2" xfId="7"/>
    <cellStyle name="Обычный 3 3" xfId="8"/>
    <cellStyle name="Обычный 3 4" xfId="9"/>
    <cellStyle name="Обычный 4" xfId="10"/>
    <cellStyle name="Обычный_ID4938_RS_1" xfId="11"/>
    <cellStyle name="Обычный_Стартовый протокол Смирнов_20101106_Results" xfId="1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17375E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59532</xdr:colOff>
      <xdr:row>0</xdr:row>
      <xdr:rowOff>67236</xdr:rowOff>
    </xdr:from>
    <xdr:to>
      <xdr:col>10</xdr:col>
      <xdr:colOff>1040608</xdr:colOff>
      <xdr:row>2</xdr:row>
      <xdr:rowOff>273844</xdr:rowOff>
    </xdr:to>
    <xdr:pic>
      <xdr:nvPicPr>
        <xdr:cNvPr id="4" name="Рисунок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870407" y="67236"/>
          <a:ext cx="981076" cy="778108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9525</xdr:colOff>
      <xdr:row>0</xdr:row>
      <xdr:rowOff>123825</xdr:rowOff>
    </xdr:from>
    <xdr:to>
      <xdr:col>2</xdr:col>
      <xdr:colOff>380888</xdr:colOff>
      <xdr:row>3</xdr:row>
      <xdr:rowOff>28480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675" y="123825"/>
          <a:ext cx="895238" cy="7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7375E"/>
    <pageSetUpPr fitToPage="1"/>
  </sheetPr>
  <dimension ref="A1:ALY62"/>
  <sheetViews>
    <sheetView tabSelected="1" view="pageBreakPreview" topLeftCell="A3" zoomScaleNormal="100" zoomScaleSheetLayoutView="100" zoomScalePageLayoutView="95" workbookViewId="0">
      <selection activeCell="E28" sqref="E28"/>
    </sheetView>
  </sheetViews>
  <sheetFormatPr defaultColWidth="9.140625" defaultRowHeight="12.75" x14ac:dyDescent="0.2"/>
  <cols>
    <col min="1" max="1" width="6.5703125" style="1" customWidth="1"/>
    <col min="2" max="2" width="7.85546875" style="2" customWidth="1"/>
    <col min="3" max="3" width="12.85546875" style="2" customWidth="1"/>
    <col min="4" max="4" width="19.85546875" style="1" customWidth="1"/>
    <col min="5" max="5" width="12.42578125" style="1" customWidth="1"/>
    <col min="6" max="6" width="8.7109375" style="1" customWidth="1"/>
    <col min="7" max="7" width="19.85546875" style="1" customWidth="1"/>
    <col min="8" max="8" width="32.85546875" style="1" customWidth="1"/>
    <col min="9" max="9" width="26.7109375" style="1" customWidth="1"/>
    <col min="10" max="10" width="16.140625" style="1" customWidth="1"/>
    <col min="11" max="11" width="16.7109375" style="1" customWidth="1"/>
    <col min="12" max="1013" width="9.140625" style="1"/>
  </cols>
  <sheetData>
    <row r="1" spans="1:11" ht="22.5" customHeight="1" x14ac:dyDescent="0.2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1" ht="22.5" customHeight="1" x14ac:dyDescent="0.2">
      <c r="A2" s="97" t="s">
        <v>60</v>
      </c>
      <c r="B2" s="97"/>
      <c r="C2" s="97"/>
      <c r="D2" s="97"/>
      <c r="E2" s="97"/>
      <c r="F2" s="97"/>
      <c r="G2" s="97"/>
      <c r="H2" s="97"/>
      <c r="I2" s="97"/>
      <c r="J2" s="97"/>
      <c r="K2" s="97"/>
    </row>
    <row r="3" spans="1:11" ht="22.5" customHeight="1" x14ac:dyDescent="0.2">
      <c r="A3" s="97" t="s">
        <v>1</v>
      </c>
      <c r="B3" s="97"/>
      <c r="C3" s="97"/>
      <c r="D3" s="97"/>
      <c r="E3" s="97"/>
      <c r="F3" s="97"/>
      <c r="G3" s="97"/>
      <c r="H3" s="97"/>
      <c r="I3" s="97"/>
      <c r="J3" s="97"/>
      <c r="K3" s="97"/>
    </row>
    <row r="4" spans="1:11" ht="22.5" customHeight="1" x14ac:dyDescent="0.2">
      <c r="A4" s="97" t="s">
        <v>46</v>
      </c>
      <c r="B4" s="97"/>
      <c r="C4" s="97"/>
      <c r="D4" s="97"/>
      <c r="E4" s="97"/>
      <c r="F4" s="97"/>
      <c r="G4" s="97"/>
      <c r="H4" s="97"/>
      <c r="I4" s="97"/>
      <c r="J4" s="97"/>
      <c r="K4" s="97"/>
    </row>
    <row r="5" spans="1:11" ht="21" customHeight="1" x14ac:dyDescent="0.2">
      <c r="A5" s="97" t="s">
        <v>61</v>
      </c>
      <c r="B5" s="97"/>
      <c r="C5" s="97"/>
      <c r="D5" s="97"/>
      <c r="E5" s="97"/>
      <c r="F5" s="97"/>
      <c r="G5" s="97"/>
      <c r="H5" s="97"/>
      <c r="I5" s="97"/>
      <c r="J5" s="97"/>
      <c r="K5" s="97"/>
    </row>
    <row r="6" spans="1:11" s="3" customFormat="1" ht="28.5" x14ac:dyDescent="0.2">
      <c r="A6" s="93" t="s">
        <v>2</v>
      </c>
      <c r="B6" s="93"/>
      <c r="C6" s="93"/>
      <c r="D6" s="93"/>
      <c r="E6" s="93"/>
      <c r="F6" s="93"/>
      <c r="G6" s="93"/>
      <c r="H6" s="93"/>
      <c r="I6" s="93"/>
      <c r="J6" s="93"/>
      <c r="K6" s="93"/>
    </row>
    <row r="7" spans="1:11" s="3" customFormat="1" ht="18" customHeight="1" x14ac:dyDescent="0.2">
      <c r="A7" s="94" t="s">
        <v>3</v>
      </c>
      <c r="B7" s="94"/>
      <c r="C7" s="94"/>
      <c r="D7" s="94"/>
      <c r="E7" s="94"/>
      <c r="F7" s="94"/>
      <c r="G7" s="94"/>
      <c r="H7" s="94"/>
      <c r="I7" s="94"/>
      <c r="J7" s="94"/>
      <c r="K7" s="94"/>
    </row>
    <row r="8" spans="1:11" s="3" customFormat="1" ht="6" customHeight="1" thickBot="1" x14ac:dyDescent="0.25">
      <c r="A8" s="95"/>
      <c r="B8" s="95"/>
      <c r="C8" s="95"/>
      <c r="D8" s="95"/>
      <c r="E8" s="95"/>
      <c r="F8" s="95"/>
      <c r="G8" s="95"/>
      <c r="H8" s="95"/>
      <c r="I8" s="95"/>
      <c r="J8" s="95"/>
      <c r="K8" s="95"/>
    </row>
    <row r="9" spans="1:11" ht="18" customHeight="1" thickTop="1" x14ac:dyDescent="0.2">
      <c r="A9" s="96" t="s">
        <v>4</v>
      </c>
      <c r="B9" s="96"/>
      <c r="C9" s="96"/>
      <c r="D9" s="96"/>
      <c r="E9" s="96"/>
      <c r="F9" s="96"/>
      <c r="G9" s="96"/>
      <c r="H9" s="96"/>
      <c r="I9" s="96"/>
      <c r="J9" s="96"/>
      <c r="K9" s="96"/>
    </row>
    <row r="10" spans="1:11" ht="18" customHeight="1" x14ac:dyDescent="0.2">
      <c r="A10" s="87" t="s">
        <v>90</v>
      </c>
      <c r="B10" s="87"/>
      <c r="C10" s="87"/>
      <c r="D10" s="87"/>
      <c r="E10" s="87"/>
      <c r="F10" s="87"/>
      <c r="G10" s="87"/>
      <c r="H10" s="87"/>
      <c r="I10" s="87"/>
      <c r="J10" s="87"/>
      <c r="K10" s="87"/>
    </row>
    <row r="11" spans="1:11" ht="19.5" customHeight="1" x14ac:dyDescent="0.2">
      <c r="A11" s="87" t="s">
        <v>58</v>
      </c>
      <c r="B11" s="87"/>
      <c r="C11" s="87"/>
      <c r="D11" s="87"/>
      <c r="E11" s="87"/>
      <c r="F11" s="87"/>
      <c r="G11" s="87"/>
      <c r="H11" s="87"/>
      <c r="I11" s="87"/>
      <c r="J11" s="87"/>
      <c r="K11" s="87"/>
    </row>
    <row r="12" spans="1:11" ht="7.5" customHeight="1" x14ac:dyDescent="0.2">
      <c r="A12" s="88"/>
      <c r="B12" s="88"/>
      <c r="C12" s="88"/>
      <c r="D12" s="88"/>
      <c r="E12" s="88"/>
      <c r="F12" s="88"/>
      <c r="G12" s="88"/>
      <c r="H12" s="88"/>
      <c r="I12" s="88"/>
      <c r="J12" s="88"/>
      <c r="K12" s="88"/>
    </row>
    <row r="13" spans="1:11" ht="15.75" x14ac:dyDescent="0.2">
      <c r="A13" s="89" t="s">
        <v>47</v>
      </c>
      <c r="B13" s="89"/>
      <c r="C13" s="89"/>
      <c r="D13" s="89"/>
      <c r="E13" s="4"/>
      <c r="F13" s="4"/>
      <c r="H13" s="64" t="s">
        <v>91</v>
      </c>
      <c r="I13" s="4"/>
      <c r="J13" s="5"/>
      <c r="K13" s="6" t="s">
        <v>5</v>
      </c>
    </row>
    <row r="14" spans="1:11" ht="15.75" x14ac:dyDescent="0.2">
      <c r="A14" s="90" t="s">
        <v>92</v>
      </c>
      <c r="B14" s="90"/>
      <c r="C14" s="90"/>
      <c r="D14" s="90"/>
      <c r="E14" s="7"/>
      <c r="F14" s="7"/>
      <c r="H14" s="65" t="s">
        <v>93</v>
      </c>
      <c r="I14" s="7"/>
      <c r="J14" s="8"/>
      <c r="K14" s="68" t="s">
        <v>94</v>
      </c>
    </row>
    <row r="15" spans="1:11" ht="15" x14ac:dyDescent="0.2">
      <c r="A15" s="91" t="s">
        <v>6</v>
      </c>
      <c r="B15" s="91"/>
      <c r="C15" s="91"/>
      <c r="D15" s="91"/>
      <c r="E15" s="91"/>
      <c r="F15" s="91"/>
      <c r="G15" s="91"/>
      <c r="H15" s="91"/>
      <c r="I15" s="92" t="s">
        <v>7</v>
      </c>
      <c r="J15" s="92"/>
      <c r="K15" s="92"/>
    </row>
    <row r="16" spans="1:11" ht="15" x14ac:dyDescent="0.2">
      <c r="A16" s="9" t="s">
        <v>8</v>
      </c>
      <c r="B16" s="10"/>
      <c r="C16" s="10"/>
      <c r="D16" s="11"/>
      <c r="E16" s="12"/>
      <c r="F16" s="11"/>
      <c r="G16" s="13"/>
      <c r="H16" s="55"/>
      <c r="I16" s="81" t="s">
        <v>50</v>
      </c>
      <c r="J16" s="81"/>
      <c r="K16" s="81"/>
    </row>
    <row r="17" spans="1:11" ht="15" x14ac:dyDescent="0.2">
      <c r="A17" s="9" t="s">
        <v>9</v>
      </c>
      <c r="B17" s="10"/>
      <c r="C17" s="10"/>
      <c r="D17" s="13"/>
      <c r="E17" s="12"/>
      <c r="F17" s="11"/>
      <c r="G17" s="14"/>
      <c r="H17" s="66" t="s">
        <v>48</v>
      </c>
      <c r="I17" s="15" t="s">
        <v>10</v>
      </c>
      <c r="J17" s="16"/>
      <c r="K17" s="63">
        <v>8</v>
      </c>
    </row>
    <row r="18" spans="1:11" ht="15" x14ac:dyDescent="0.2">
      <c r="A18" s="17" t="s">
        <v>11</v>
      </c>
      <c r="B18" s="10"/>
      <c r="C18" s="10"/>
      <c r="D18" s="13"/>
      <c r="E18" s="12"/>
      <c r="F18" s="11"/>
      <c r="G18" s="14"/>
      <c r="H18" s="66" t="s">
        <v>95</v>
      </c>
      <c r="I18" s="15" t="s">
        <v>12</v>
      </c>
      <c r="J18" s="16"/>
      <c r="K18" s="63">
        <v>1</v>
      </c>
    </row>
    <row r="19" spans="1:11" ht="15.75" thickBot="1" x14ac:dyDescent="0.25">
      <c r="A19" s="9" t="s">
        <v>13</v>
      </c>
      <c r="B19" s="18"/>
      <c r="C19" s="18"/>
      <c r="D19" s="14"/>
      <c r="E19" s="14"/>
      <c r="F19" s="14"/>
      <c r="G19" s="19"/>
      <c r="H19" s="67" t="s">
        <v>49</v>
      </c>
      <c r="I19" s="20" t="s">
        <v>45</v>
      </c>
      <c r="J19" s="61">
        <v>450</v>
      </c>
      <c r="K19" s="62">
        <v>450</v>
      </c>
    </row>
    <row r="20" spans="1:11" ht="7.5" customHeight="1" thickTop="1" thickBot="1" x14ac:dyDescent="0.25">
      <c r="A20" s="21"/>
      <c r="B20" s="22"/>
      <c r="C20" s="22"/>
      <c r="D20" s="23"/>
      <c r="E20" s="23"/>
      <c r="F20" s="23"/>
      <c r="G20" s="23"/>
      <c r="H20" s="23"/>
      <c r="I20" s="23"/>
      <c r="J20" s="23"/>
      <c r="K20" s="24"/>
    </row>
    <row r="21" spans="1:11" s="29" customFormat="1" ht="42.75" customHeight="1" thickTop="1" x14ac:dyDescent="0.2">
      <c r="A21" s="25" t="s">
        <v>14</v>
      </c>
      <c r="B21" s="26" t="s">
        <v>15</v>
      </c>
      <c r="C21" s="26" t="s">
        <v>16</v>
      </c>
      <c r="D21" s="26" t="s">
        <v>17</v>
      </c>
      <c r="E21" s="26" t="s">
        <v>18</v>
      </c>
      <c r="F21" s="26" t="s">
        <v>19</v>
      </c>
      <c r="G21" s="26" t="s">
        <v>20</v>
      </c>
      <c r="H21" s="26" t="s">
        <v>21</v>
      </c>
      <c r="I21" s="56" t="s">
        <v>22</v>
      </c>
      <c r="J21" s="27" t="s">
        <v>23</v>
      </c>
      <c r="K21" s="28" t="s">
        <v>24</v>
      </c>
    </row>
    <row r="22" spans="1:11" s="30" customFormat="1" ht="27" customHeight="1" x14ac:dyDescent="0.2">
      <c r="A22" s="70">
        <v>1</v>
      </c>
      <c r="B22" s="70">
        <v>326</v>
      </c>
      <c r="C22" s="70" t="s">
        <v>97</v>
      </c>
      <c r="D22" s="72" t="s">
        <v>98</v>
      </c>
      <c r="E22" s="74">
        <v>38478</v>
      </c>
      <c r="F22" s="70" t="s">
        <v>26</v>
      </c>
      <c r="G22" s="70" t="s">
        <v>99</v>
      </c>
      <c r="H22" s="70" t="s">
        <v>100</v>
      </c>
      <c r="I22" s="75"/>
      <c r="J22" s="59"/>
      <c r="K22" s="60"/>
    </row>
    <row r="23" spans="1:11" s="30" customFormat="1" ht="27" customHeight="1" x14ac:dyDescent="0.2">
      <c r="A23" s="70">
        <v>2</v>
      </c>
      <c r="B23" s="70">
        <v>852</v>
      </c>
      <c r="C23" s="70" t="s">
        <v>86</v>
      </c>
      <c r="D23" s="72" t="s">
        <v>81</v>
      </c>
      <c r="E23" s="74">
        <v>38498</v>
      </c>
      <c r="F23" s="70" t="s">
        <v>26</v>
      </c>
      <c r="G23" s="70" t="s">
        <v>54</v>
      </c>
      <c r="H23" s="73" t="s">
        <v>70</v>
      </c>
      <c r="I23" s="75"/>
      <c r="J23" s="59"/>
      <c r="K23" s="60"/>
    </row>
    <row r="24" spans="1:11" s="30" customFormat="1" ht="27" customHeight="1" x14ac:dyDescent="0.2">
      <c r="A24" s="70">
        <v>3</v>
      </c>
      <c r="B24" s="70">
        <v>110</v>
      </c>
      <c r="C24" s="70" t="s">
        <v>105</v>
      </c>
      <c r="D24" s="72" t="s">
        <v>106</v>
      </c>
      <c r="E24" s="74">
        <v>39038</v>
      </c>
      <c r="F24" s="70" t="s">
        <v>26</v>
      </c>
      <c r="G24" s="70" t="s">
        <v>54</v>
      </c>
      <c r="H24" s="73" t="s">
        <v>70</v>
      </c>
      <c r="I24" s="75"/>
      <c r="J24" s="59"/>
      <c r="K24" s="60"/>
    </row>
    <row r="25" spans="1:11" s="30" customFormat="1" ht="27" customHeight="1" x14ac:dyDescent="0.2">
      <c r="A25" s="70">
        <v>4</v>
      </c>
      <c r="B25" s="70">
        <v>671</v>
      </c>
      <c r="C25" s="70"/>
      <c r="D25" s="72" t="s">
        <v>96</v>
      </c>
      <c r="E25" s="74">
        <v>38996</v>
      </c>
      <c r="F25" s="70" t="s">
        <v>26</v>
      </c>
      <c r="G25" s="70" t="s">
        <v>54</v>
      </c>
      <c r="H25" s="73" t="s">
        <v>70</v>
      </c>
      <c r="I25" s="75"/>
      <c r="J25" s="59"/>
      <c r="K25" s="60"/>
    </row>
    <row r="26" spans="1:11" s="30" customFormat="1" ht="27" customHeight="1" x14ac:dyDescent="0.2">
      <c r="A26" s="70">
        <v>5</v>
      </c>
      <c r="B26" s="70">
        <v>64</v>
      </c>
      <c r="C26" s="70" t="s">
        <v>111</v>
      </c>
      <c r="D26" s="72" t="s">
        <v>112</v>
      </c>
      <c r="E26" s="74">
        <v>39015</v>
      </c>
      <c r="F26" s="70" t="s">
        <v>36</v>
      </c>
      <c r="G26" s="70" t="s">
        <v>54</v>
      </c>
      <c r="H26" s="70" t="s">
        <v>113</v>
      </c>
      <c r="I26" s="75"/>
      <c r="J26" s="59"/>
      <c r="K26" s="60"/>
    </row>
    <row r="27" spans="1:11" s="30" customFormat="1" ht="27" customHeight="1" x14ac:dyDescent="0.2">
      <c r="A27" s="70">
        <v>6</v>
      </c>
      <c r="B27" s="70">
        <v>345</v>
      </c>
      <c r="C27" s="70" t="s">
        <v>107</v>
      </c>
      <c r="D27" s="72" t="s">
        <v>108</v>
      </c>
      <c r="E27" s="74">
        <v>38445</v>
      </c>
      <c r="F27" s="70" t="s">
        <v>26</v>
      </c>
      <c r="G27" s="70" t="s">
        <v>89</v>
      </c>
      <c r="H27" s="70" t="s">
        <v>69</v>
      </c>
      <c r="I27" s="75"/>
      <c r="J27" s="59"/>
      <c r="K27" s="60"/>
    </row>
    <row r="28" spans="1:11" s="30" customFormat="1" ht="27" customHeight="1" x14ac:dyDescent="0.2">
      <c r="A28" s="70">
        <v>7</v>
      </c>
      <c r="B28" s="70">
        <v>65</v>
      </c>
      <c r="C28" s="70" t="s">
        <v>74</v>
      </c>
      <c r="D28" s="72" t="s">
        <v>63</v>
      </c>
      <c r="E28" s="74">
        <v>39077</v>
      </c>
      <c r="F28" s="70" t="s">
        <v>26</v>
      </c>
      <c r="G28" s="70" t="s">
        <v>89</v>
      </c>
      <c r="H28" s="70" t="s">
        <v>69</v>
      </c>
      <c r="I28" s="75"/>
      <c r="J28" s="59"/>
      <c r="K28" s="60"/>
    </row>
    <row r="29" spans="1:11" s="30" customFormat="1" ht="27" customHeight="1" x14ac:dyDescent="0.2">
      <c r="A29" s="70">
        <v>8</v>
      </c>
      <c r="B29" s="70">
        <v>313</v>
      </c>
      <c r="C29" s="70" t="s">
        <v>75</v>
      </c>
      <c r="D29" s="72" t="s">
        <v>65</v>
      </c>
      <c r="E29" s="74">
        <v>38807</v>
      </c>
      <c r="F29" s="70" t="s">
        <v>26</v>
      </c>
      <c r="G29" s="70" t="s">
        <v>89</v>
      </c>
      <c r="H29" s="70" t="s">
        <v>61</v>
      </c>
      <c r="I29" s="75"/>
      <c r="J29" s="59"/>
      <c r="K29" s="60"/>
    </row>
    <row r="30" spans="1:11" s="30" customFormat="1" ht="27" customHeight="1" x14ac:dyDescent="0.2">
      <c r="A30" s="70">
        <v>9</v>
      </c>
      <c r="B30" s="70">
        <v>11</v>
      </c>
      <c r="C30" s="70" t="s">
        <v>109</v>
      </c>
      <c r="D30" s="72" t="s">
        <v>110</v>
      </c>
      <c r="E30" s="74">
        <v>38993</v>
      </c>
      <c r="F30" s="70" t="s">
        <v>36</v>
      </c>
      <c r="G30" s="70" t="s">
        <v>72</v>
      </c>
      <c r="H30" s="70" t="s">
        <v>71</v>
      </c>
      <c r="I30" s="75"/>
      <c r="J30" s="59"/>
      <c r="K30" s="60"/>
    </row>
    <row r="31" spans="1:11" s="30" customFormat="1" ht="27" customHeight="1" x14ac:dyDescent="0.2">
      <c r="A31" s="70">
        <v>10</v>
      </c>
      <c r="B31" s="70">
        <v>389</v>
      </c>
      <c r="C31" s="70" t="s">
        <v>101</v>
      </c>
      <c r="D31" s="72" t="s">
        <v>102</v>
      </c>
      <c r="E31" s="74">
        <v>38452</v>
      </c>
      <c r="F31" s="70" t="s">
        <v>26</v>
      </c>
      <c r="G31" s="70" t="s">
        <v>103</v>
      </c>
      <c r="H31" s="73" t="s">
        <v>104</v>
      </c>
      <c r="I31" s="75"/>
      <c r="J31" s="59"/>
      <c r="K31" s="60"/>
    </row>
    <row r="32" spans="1:11" s="30" customFormat="1" ht="27" customHeight="1" x14ac:dyDescent="0.2">
      <c r="A32" s="70">
        <v>11</v>
      </c>
      <c r="B32" s="70">
        <v>60</v>
      </c>
      <c r="C32" s="70" t="s">
        <v>78</v>
      </c>
      <c r="D32" s="72" t="s">
        <v>59</v>
      </c>
      <c r="E32" s="74">
        <v>38567</v>
      </c>
      <c r="F32" s="70" t="s">
        <v>26</v>
      </c>
      <c r="G32" s="70" t="s">
        <v>55</v>
      </c>
      <c r="H32" s="70" t="s">
        <v>56</v>
      </c>
      <c r="I32" s="75"/>
      <c r="J32" s="59"/>
      <c r="K32" s="60"/>
    </row>
    <row r="33" spans="1:11" s="30" customFormat="1" ht="27" customHeight="1" x14ac:dyDescent="0.2">
      <c r="A33" s="70">
        <v>12</v>
      </c>
      <c r="B33" s="70">
        <v>12</v>
      </c>
      <c r="C33" s="70" t="s">
        <v>87</v>
      </c>
      <c r="D33" s="72" t="s">
        <v>82</v>
      </c>
      <c r="E33" s="74">
        <v>38971</v>
      </c>
      <c r="F33" s="70" t="s">
        <v>26</v>
      </c>
      <c r="G33" s="70" t="s">
        <v>72</v>
      </c>
      <c r="H33" s="73" t="s">
        <v>71</v>
      </c>
      <c r="I33" s="75"/>
      <c r="J33" s="59"/>
      <c r="K33" s="60"/>
    </row>
    <row r="34" spans="1:11" s="30" customFormat="1" ht="27" customHeight="1" x14ac:dyDescent="0.2">
      <c r="A34" s="70">
        <v>13</v>
      </c>
      <c r="B34" s="70">
        <v>53</v>
      </c>
      <c r="C34" s="70" t="s">
        <v>80</v>
      </c>
      <c r="D34" s="72" t="s">
        <v>68</v>
      </c>
      <c r="E34" s="74">
        <v>39023</v>
      </c>
      <c r="F34" s="70" t="s">
        <v>26</v>
      </c>
      <c r="G34" s="70" t="s">
        <v>89</v>
      </c>
      <c r="H34" s="70" t="s">
        <v>69</v>
      </c>
      <c r="I34" s="75"/>
      <c r="J34" s="59"/>
      <c r="K34" s="60"/>
    </row>
    <row r="35" spans="1:11" s="30" customFormat="1" ht="27" customHeight="1" x14ac:dyDescent="0.2">
      <c r="A35" s="70">
        <v>14</v>
      </c>
      <c r="B35" s="70">
        <v>68</v>
      </c>
      <c r="C35" s="70" t="s">
        <v>114</v>
      </c>
      <c r="D35" s="72" t="s">
        <v>115</v>
      </c>
      <c r="E35" s="74">
        <v>38423</v>
      </c>
      <c r="F35" s="70" t="s">
        <v>36</v>
      </c>
      <c r="G35" s="70" t="s">
        <v>54</v>
      </c>
      <c r="H35" s="70" t="s">
        <v>113</v>
      </c>
      <c r="I35" s="75"/>
      <c r="J35" s="59"/>
      <c r="K35" s="60"/>
    </row>
    <row r="36" spans="1:11" s="30" customFormat="1" ht="27" customHeight="1" x14ac:dyDescent="0.2">
      <c r="A36" s="70">
        <v>15</v>
      </c>
      <c r="B36" s="70">
        <v>56</v>
      </c>
      <c r="C36" s="70" t="s">
        <v>79</v>
      </c>
      <c r="D36" s="72" t="s">
        <v>67</v>
      </c>
      <c r="E36" s="74">
        <v>38923</v>
      </c>
      <c r="F36" s="70" t="s">
        <v>26</v>
      </c>
      <c r="G36" s="70" t="s">
        <v>89</v>
      </c>
      <c r="H36" s="70" t="s">
        <v>69</v>
      </c>
      <c r="I36" s="75"/>
      <c r="J36" s="59"/>
      <c r="K36" s="60"/>
    </row>
    <row r="37" spans="1:11" s="30" customFormat="1" ht="27" customHeight="1" x14ac:dyDescent="0.2">
      <c r="A37" s="70">
        <v>16</v>
      </c>
      <c r="B37" s="70">
        <v>39</v>
      </c>
      <c r="C37" s="70" t="s">
        <v>116</v>
      </c>
      <c r="D37" s="72" t="s">
        <v>117</v>
      </c>
      <c r="E37" s="74">
        <v>39072</v>
      </c>
      <c r="F37" s="70" t="s">
        <v>36</v>
      </c>
      <c r="G37" s="70" t="s">
        <v>54</v>
      </c>
      <c r="H37" s="73" t="s">
        <v>70</v>
      </c>
      <c r="I37" s="75"/>
      <c r="J37" s="59"/>
      <c r="K37" s="60"/>
    </row>
    <row r="38" spans="1:11" s="30" customFormat="1" ht="27" customHeight="1" x14ac:dyDescent="0.2">
      <c r="A38" s="70">
        <v>17</v>
      </c>
      <c r="B38" s="70">
        <v>315</v>
      </c>
      <c r="C38" s="70" t="s">
        <v>88</v>
      </c>
      <c r="D38" s="72" t="s">
        <v>84</v>
      </c>
      <c r="E38" s="74">
        <v>38948</v>
      </c>
      <c r="F38" s="70" t="s">
        <v>38</v>
      </c>
      <c r="G38" s="70" t="s">
        <v>83</v>
      </c>
      <c r="H38" s="70" t="s">
        <v>85</v>
      </c>
      <c r="I38" s="75"/>
      <c r="J38" s="59"/>
      <c r="K38" s="60"/>
    </row>
    <row r="39" spans="1:11" s="30" customFormat="1" ht="27" customHeight="1" x14ac:dyDescent="0.2">
      <c r="A39" s="70">
        <v>18</v>
      </c>
      <c r="B39" s="70">
        <v>164</v>
      </c>
      <c r="C39" s="70" t="s">
        <v>120</v>
      </c>
      <c r="D39" s="72" t="s">
        <v>121</v>
      </c>
      <c r="E39" s="74">
        <v>38895</v>
      </c>
      <c r="F39" s="70" t="s">
        <v>36</v>
      </c>
      <c r="G39" s="70" t="s">
        <v>72</v>
      </c>
      <c r="H39" s="70" t="s">
        <v>71</v>
      </c>
      <c r="I39" s="75"/>
      <c r="J39" s="59"/>
      <c r="K39" s="60"/>
    </row>
    <row r="40" spans="1:11" s="30" customFormat="1" ht="27" customHeight="1" x14ac:dyDescent="0.2">
      <c r="A40" s="70">
        <v>19</v>
      </c>
      <c r="B40" s="70">
        <v>339</v>
      </c>
      <c r="C40" s="70" t="s">
        <v>118</v>
      </c>
      <c r="D40" s="72" t="s">
        <v>119</v>
      </c>
      <c r="E40" s="74">
        <v>38996</v>
      </c>
      <c r="F40" s="70" t="s">
        <v>36</v>
      </c>
      <c r="G40" s="70" t="s">
        <v>99</v>
      </c>
      <c r="H40" s="70" t="s">
        <v>100</v>
      </c>
      <c r="I40" s="75"/>
      <c r="J40" s="59"/>
      <c r="K40" s="60"/>
    </row>
    <row r="41" spans="1:11" s="30" customFormat="1" ht="27" customHeight="1" x14ac:dyDescent="0.2">
      <c r="A41" s="70">
        <v>20</v>
      </c>
      <c r="B41" s="70">
        <v>12</v>
      </c>
      <c r="C41" s="70"/>
      <c r="D41" s="72" t="s">
        <v>124</v>
      </c>
      <c r="E41" s="74">
        <v>38783</v>
      </c>
      <c r="F41" s="70" t="s">
        <v>36</v>
      </c>
      <c r="G41" s="70" t="s">
        <v>72</v>
      </c>
      <c r="H41" s="70" t="s">
        <v>125</v>
      </c>
      <c r="I41" s="75"/>
      <c r="J41" s="59"/>
      <c r="K41" s="60"/>
    </row>
    <row r="42" spans="1:11" s="30" customFormat="1" ht="27" customHeight="1" x14ac:dyDescent="0.2">
      <c r="A42" s="70">
        <v>21</v>
      </c>
      <c r="B42" s="70">
        <v>111</v>
      </c>
      <c r="C42" s="70" t="s">
        <v>77</v>
      </c>
      <c r="D42" s="72" t="s">
        <v>66</v>
      </c>
      <c r="E42" s="74">
        <v>38761</v>
      </c>
      <c r="F42" s="70" t="s">
        <v>26</v>
      </c>
      <c r="G42" s="70" t="s">
        <v>72</v>
      </c>
      <c r="H42" s="70" t="s">
        <v>71</v>
      </c>
      <c r="I42" s="75"/>
      <c r="J42" s="59"/>
      <c r="K42" s="60"/>
    </row>
    <row r="43" spans="1:11" s="30" customFormat="1" ht="27" customHeight="1" x14ac:dyDescent="0.2">
      <c r="A43" s="70">
        <v>22</v>
      </c>
      <c r="B43" s="70">
        <v>77</v>
      </c>
      <c r="C43" s="71" t="s">
        <v>73</v>
      </c>
      <c r="D43" s="72" t="s">
        <v>62</v>
      </c>
      <c r="E43" s="74">
        <v>38652</v>
      </c>
      <c r="F43" s="70" t="s">
        <v>26</v>
      </c>
      <c r="G43" s="70" t="s">
        <v>89</v>
      </c>
      <c r="H43" s="70" t="s">
        <v>69</v>
      </c>
      <c r="I43" s="75"/>
      <c r="J43" s="59"/>
      <c r="K43" s="60"/>
    </row>
    <row r="44" spans="1:11" s="30" customFormat="1" ht="27" customHeight="1" x14ac:dyDescent="0.2">
      <c r="A44" s="70">
        <v>23</v>
      </c>
      <c r="B44" s="70">
        <v>683</v>
      </c>
      <c r="C44" s="70" t="s">
        <v>122</v>
      </c>
      <c r="D44" s="72" t="s">
        <v>123</v>
      </c>
      <c r="E44" s="74">
        <v>38701</v>
      </c>
      <c r="F44" s="70" t="s">
        <v>26</v>
      </c>
      <c r="G44" s="70" t="s">
        <v>54</v>
      </c>
      <c r="H44" s="70" t="s">
        <v>113</v>
      </c>
      <c r="I44" s="75"/>
      <c r="J44" s="59"/>
      <c r="K44" s="60"/>
    </row>
    <row r="45" spans="1:11" s="30" customFormat="1" ht="27" customHeight="1" x14ac:dyDescent="0.2">
      <c r="A45" s="70">
        <v>24</v>
      </c>
      <c r="B45" s="70">
        <v>90</v>
      </c>
      <c r="C45" s="70" t="s">
        <v>76</v>
      </c>
      <c r="D45" s="72" t="s">
        <v>64</v>
      </c>
      <c r="E45" s="74">
        <v>38531</v>
      </c>
      <c r="F45" s="70" t="s">
        <v>26</v>
      </c>
      <c r="G45" s="70" t="s">
        <v>54</v>
      </c>
      <c r="H45" s="73" t="s">
        <v>70</v>
      </c>
      <c r="I45" s="75"/>
      <c r="J45" s="59"/>
      <c r="K45" s="60"/>
    </row>
    <row r="46" spans="1:11" ht="7.5" customHeight="1" thickBot="1" x14ac:dyDescent="0.25">
      <c r="A46" s="31"/>
      <c r="B46" s="32"/>
      <c r="C46" s="32"/>
      <c r="D46" s="33"/>
      <c r="E46" s="34"/>
      <c r="F46" s="35"/>
      <c r="G46" s="34"/>
      <c r="H46" s="34"/>
      <c r="I46" s="36"/>
      <c r="J46" s="36"/>
      <c r="K46" s="36"/>
    </row>
    <row r="47" spans="1:11" ht="13.5" thickTop="1" x14ac:dyDescent="0.2">
      <c r="A47" s="82" t="s">
        <v>27</v>
      </c>
      <c r="B47" s="82"/>
      <c r="C47" s="82"/>
      <c r="D47" s="82"/>
      <c r="E47" s="50"/>
      <c r="F47" s="50"/>
      <c r="G47" s="50"/>
      <c r="H47" s="83" t="s">
        <v>28</v>
      </c>
      <c r="I47" s="83"/>
      <c r="J47" s="83"/>
      <c r="K47" s="83"/>
    </row>
    <row r="48" spans="1:11" ht="15" x14ac:dyDescent="0.2">
      <c r="A48" s="37" t="s">
        <v>57</v>
      </c>
      <c r="B48" s="38"/>
      <c r="C48" s="51"/>
      <c r="D48" s="40"/>
      <c r="E48" s="52"/>
      <c r="F48" s="52"/>
      <c r="G48" s="39"/>
      <c r="H48" s="53" t="s">
        <v>29</v>
      </c>
      <c r="I48" s="69">
        <v>6</v>
      </c>
      <c r="J48" s="53" t="s">
        <v>30</v>
      </c>
      <c r="K48" s="57">
        <f>COUNTIF(F$21:F155,"ЗМС")</f>
        <v>0</v>
      </c>
    </row>
    <row r="49" spans="1:11" ht="15" x14ac:dyDescent="0.2">
      <c r="A49" s="37" t="s">
        <v>51</v>
      </c>
      <c r="B49" s="38"/>
      <c r="C49" s="54"/>
      <c r="D49" s="40"/>
      <c r="E49" s="2"/>
      <c r="F49" s="2"/>
      <c r="G49" s="41"/>
      <c r="H49" s="53" t="s">
        <v>31</v>
      </c>
      <c r="I49" s="58">
        <v>14</v>
      </c>
      <c r="J49" s="53" t="s">
        <v>32</v>
      </c>
      <c r="K49" s="57">
        <f>COUNTIF(F$21:F155,"МСМК")</f>
        <v>0</v>
      </c>
    </row>
    <row r="50" spans="1:11" ht="15" x14ac:dyDescent="0.2">
      <c r="A50" s="37" t="s">
        <v>52</v>
      </c>
      <c r="B50" s="38"/>
      <c r="C50" s="55"/>
      <c r="D50" s="40"/>
      <c r="E50" s="2"/>
      <c r="F50" s="2"/>
      <c r="G50" s="41"/>
      <c r="H50" s="53" t="s">
        <v>33</v>
      </c>
      <c r="I50" s="58">
        <f>I51+I52+I53</f>
        <v>24</v>
      </c>
      <c r="J50" s="53" t="s">
        <v>25</v>
      </c>
      <c r="K50" s="57">
        <f>COUNTIF(F$21:F45,"МС")</f>
        <v>0</v>
      </c>
    </row>
    <row r="51" spans="1:11" ht="15" x14ac:dyDescent="0.2">
      <c r="A51" s="37" t="s">
        <v>53</v>
      </c>
      <c r="B51" s="38"/>
      <c r="C51" s="55"/>
      <c r="D51" s="40"/>
      <c r="E51" s="2"/>
      <c r="F51" s="2"/>
      <c r="G51" s="41"/>
      <c r="H51" s="53" t="s">
        <v>34</v>
      </c>
      <c r="I51" s="58">
        <f>COUNT(A10:A110)</f>
        <v>24</v>
      </c>
      <c r="J51" s="53" t="s">
        <v>26</v>
      </c>
      <c r="K51" s="57">
        <f>COUNTIF(F$20:F45,"КМС")</f>
        <v>16</v>
      </c>
    </row>
    <row r="52" spans="1:11" ht="15" x14ac:dyDescent="0.2">
      <c r="A52" s="42"/>
      <c r="B52" s="38"/>
      <c r="C52" s="55"/>
      <c r="D52" s="40"/>
      <c r="H52" s="53" t="s">
        <v>35</v>
      </c>
      <c r="I52" s="58">
        <f>COUNTIF(A10:A109,"НФ")</f>
        <v>0</v>
      </c>
      <c r="J52" s="53" t="s">
        <v>36</v>
      </c>
      <c r="K52" s="57">
        <f>COUNTIF(F$22:F156,"1 СР")</f>
        <v>7</v>
      </c>
    </row>
    <row r="53" spans="1:11" x14ac:dyDescent="0.2">
      <c r="A53" s="43"/>
      <c r="B53" s="14"/>
      <c r="C53" s="14"/>
      <c r="D53" s="40"/>
      <c r="H53" s="53" t="s">
        <v>37</v>
      </c>
      <c r="I53" s="58">
        <f>COUNTIF(A10:A109,"ДСКВ")</f>
        <v>0</v>
      </c>
      <c r="J53" s="53" t="s">
        <v>38</v>
      </c>
      <c r="K53" s="57">
        <f>COUNTIF(F$22:F157,"2 СР")</f>
        <v>1</v>
      </c>
    </row>
    <row r="54" spans="1:11" ht="15" x14ac:dyDescent="0.2">
      <c r="A54" s="44"/>
      <c r="B54" s="38"/>
      <c r="C54" s="18"/>
      <c r="D54" s="40"/>
      <c r="E54" s="2"/>
      <c r="F54" s="2"/>
      <c r="G54" s="41"/>
      <c r="H54" s="53" t="s">
        <v>39</v>
      </c>
      <c r="I54" s="58">
        <v>0</v>
      </c>
      <c r="J54" s="53" t="s">
        <v>40</v>
      </c>
      <c r="K54" s="57">
        <f>COUNTIF(F$22:F158,"3 СР")</f>
        <v>0</v>
      </c>
    </row>
    <row r="55" spans="1:11" ht="5.25" customHeight="1" x14ac:dyDescent="0.2">
      <c r="A55" s="44"/>
      <c r="B55" s="38"/>
      <c r="C55" s="38"/>
      <c r="D55" s="38"/>
      <c r="E55" s="38"/>
      <c r="F55" s="38"/>
      <c r="G55" s="14"/>
      <c r="H55" s="14"/>
      <c r="I55" s="45"/>
      <c r="J55" s="46"/>
      <c r="K55" s="47"/>
    </row>
    <row r="56" spans="1:11" x14ac:dyDescent="0.2">
      <c r="A56" s="84" t="s">
        <v>41</v>
      </c>
      <c r="B56" s="84"/>
      <c r="C56" s="84"/>
      <c r="D56" s="84"/>
      <c r="E56" s="85" t="s">
        <v>42</v>
      </c>
      <c r="F56" s="85"/>
      <c r="G56" s="85"/>
      <c r="H56" s="85" t="s">
        <v>43</v>
      </c>
      <c r="I56" s="85"/>
      <c r="J56" s="86" t="s">
        <v>44</v>
      </c>
      <c r="K56" s="86"/>
    </row>
    <row r="57" spans="1:11" x14ac:dyDescent="0.2">
      <c r="A57" s="76"/>
      <c r="B57" s="76"/>
      <c r="C57" s="76"/>
      <c r="D57" s="76"/>
      <c r="E57" s="76"/>
      <c r="F57" s="77"/>
      <c r="G57" s="77"/>
      <c r="H57" s="77"/>
      <c r="I57" s="77"/>
      <c r="J57" s="77"/>
      <c r="K57" s="77"/>
    </row>
    <row r="58" spans="1:11" x14ac:dyDescent="0.2">
      <c r="A58" s="48"/>
      <c r="D58" s="2"/>
      <c r="E58" s="2"/>
      <c r="F58" s="2"/>
      <c r="G58" s="2"/>
      <c r="H58" s="2"/>
      <c r="I58" s="2"/>
      <c r="J58" s="2"/>
      <c r="K58" s="49"/>
    </row>
    <row r="59" spans="1:11" x14ac:dyDescent="0.2">
      <c r="A59" s="48"/>
      <c r="D59" s="2"/>
      <c r="E59" s="2"/>
      <c r="F59" s="2"/>
      <c r="G59" s="2"/>
      <c r="H59" s="2"/>
      <c r="I59" s="2"/>
      <c r="J59" s="2"/>
      <c r="K59" s="49"/>
    </row>
    <row r="60" spans="1:11" x14ac:dyDescent="0.2">
      <c r="A60" s="48"/>
      <c r="D60" s="2"/>
      <c r="E60" s="2"/>
      <c r="F60" s="2"/>
      <c r="G60" s="2"/>
      <c r="H60" s="2"/>
      <c r="I60" s="2"/>
      <c r="J60" s="2"/>
      <c r="K60" s="49"/>
    </row>
    <row r="61" spans="1:11" x14ac:dyDescent="0.2">
      <c r="A61" s="48"/>
      <c r="D61" s="2"/>
      <c r="E61" s="2"/>
      <c r="F61" s="2"/>
      <c r="G61" s="2"/>
      <c r="H61" s="2"/>
      <c r="I61" s="2"/>
      <c r="J61" s="2"/>
      <c r="K61" s="49"/>
    </row>
    <row r="62" spans="1:11" ht="13.5" thickBot="1" x14ac:dyDescent="0.25">
      <c r="A62" s="78"/>
      <c r="B62" s="78"/>
      <c r="C62" s="78"/>
      <c r="D62" s="78"/>
      <c r="E62" s="79" t="str">
        <f>H17</f>
        <v>БОЯРОВ В.В. (ВК, г. Саранск)</v>
      </c>
      <c r="F62" s="79"/>
      <c r="G62" s="79"/>
      <c r="H62" s="79" t="str">
        <f>H18</f>
        <v>МЯГКОВА Е.А. (IК, г. Саранск)</v>
      </c>
      <c r="I62" s="79"/>
      <c r="J62" s="80" t="str">
        <f>H19</f>
        <v>КОЧЕТКОВ Д.А. (ВК, г. Саранск)</v>
      </c>
      <c r="K62" s="80"/>
    </row>
  </sheetData>
  <autoFilter ref="A21:H21">
    <sortState ref="A22:H36">
      <sortCondition ref="A21"/>
    </sortState>
  </autoFilter>
  <sortState ref="A22:H45">
    <sortCondition ref="A22:A45"/>
  </sortState>
  <mergeCells count="29"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12:K12"/>
    <mergeCell ref="A13:D13"/>
    <mergeCell ref="A14:D14"/>
    <mergeCell ref="A15:H15"/>
    <mergeCell ref="I15:K15"/>
    <mergeCell ref="I16:K16"/>
    <mergeCell ref="A47:D47"/>
    <mergeCell ref="H47:K47"/>
    <mergeCell ref="A56:D56"/>
    <mergeCell ref="E56:G56"/>
    <mergeCell ref="H56:I56"/>
    <mergeCell ref="J56:K56"/>
    <mergeCell ref="A57:E57"/>
    <mergeCell ref="F57:K57"/>
    <mergeCell ref="A62:D62"/>
    <mergeCell ref="E62:G62"/>
    <mergeCell ref="H62:I62"/>
    <mergeCell ref="J62:K62"/>
  </mergeCells>
  <printOptions horizontalCentered="1"/>
  <pageMargins left="0.196527777777778" right="0.196527777777778" top="0.64583333333333304" bottom="0.59027777777777801" header="0.21319444444444399" footer="0.118055555555556"/>
  <pageSetup paperSize="9" scale="56" firstPageNumber="0" orientation="portrait" horizontalDpi="300" verticalDpi="300" r:id="rId1"/>
  <headerFooter>
    <oddHeader>&amp;L&amp;"Calibri,Обычный"&amp;UРЕЗУЛЬТАТЫ НА САЙТЕ WWW.FVSR|highway|results&amp;C&amp;"Calibri,Обычный"&amp;8Протокол - &amp;A&amp;R&amp;"Calibri,Обычный"&amp;UФЕДЕРАЦИЯ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Итог прот ВМХ гонка на время</vt:lpstr>
      <vt:lpstr>'Итог прот ВМХ гонка на время'!Заголовки_для_печати</vt:lpstr>
      <vt:lpstr>'Итог прот ВМХ гонка на время'!Область_печати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dc:description/>
  <cp:lastModifiedBy>Admin</cp:lastModifiedBy>
  <cp:revision>1</cp:revision>
  <cp:lastPrinted>2021-12-27T09:18:49Z</cp:lastPrinted>
  <dcterms:created xsi:type="dcterms:W3CDTF">1996-10-08T23:32:33Z</dcterms:created>
  <dcterms:modified xsi:type="dcterms:W3CDTF">2023-09-12T15:08:06Z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