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инд гонка на время без отсечек" sheetId="2" r:id="rId2"/>
  </sheets>
  <definedNames>
    <definedName name="_xlnm.Print_Titles" localSheetId="1">'инд гонка на время без отсечек'!$21:$22</definedName>
    <definedName name="_xlnm.Print_Titles" localSheetId="0">'Стартовый протокол'!$18:$19</definedName>
    <definedName name="_xlnm.Print_Area" localSheetId="1">'инд гонка на время без отсечек'!$A$1:$L$117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9" i="2" l="1"/>
  <c r="H108" i="2"/>
  <c r="H107" i="2"/>
  <c r="H106" i="2"/>
  <c r="H105" i="2"/>
  <c r="H104" i="2"/>
  <c r="H103" i="2"/>
  <c r="I24" i="2"/>
  <c r="L108" i="2" l="1"/>
  <c r="L107" i="2"/>
  <c r="L106" i="2"/>
  <c r="L105" i="2"/>
  <c r="L104" i="2"/>
  <c r="L103" i="2"/>
  <c r="L102" i="2"/>
  <c r="J117" i="2"/>
  <c r="H117" i="2"/>
  <c r="E117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23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H107" i="1" l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<sst xmlns="http://schemas.openxmlformats.org/spreadsheetml/2006/main" count="646" uniqueCount="345">
  <si>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</si>
  <si>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</si>
  <si>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</si>
  <si>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</si>
  <si>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</si>
  <si>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</si>
  <si>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</si>
  <si>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</si>
  <si>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</si>
  <si>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</si>
  <si>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</si>
  <si>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</si>
  <si>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</si>
  <si>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</si>
  <si>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</si>
  <si>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</si>
  <si>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</si>
  <si>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</si>
  <si>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</si>
  <si>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</si>
  <si>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</si>
  <si>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</si>
  <si>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</si>
  <si>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</si>
  <si>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</si>
  <si>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</si>
  <si>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</si>
  <si>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</si>
  <si>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</si>
  <si>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</si>
  <si>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</si>
  <si>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</si>
  <si>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</si>
  <si>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</si>
  <si>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</si>
  <si>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</si>
  <si>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</si>
  <si>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</si>
  <si>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</si>
  <si>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</si>
  <si>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</si>
  <si>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</si>
  <si>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11ч 00м </t>
    </r>
  </si>
  <si>
    <t>МЕСТО</t>
  </si>
  <si>
    <t>КОД UCI</t>
  </si>
  <si>
    <t>ГОД РОЖД.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</si>
  <si>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</si>
  <si>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</si>
  <si>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</si>
  <si>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</si>
  <si>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</si>
  <si>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</si>
  <si>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</si>
  <si>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</si>
  <si>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</si>
  <si>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</si>
  <si>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</si>
  <si>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</si>
  <si>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</si>
  <si>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</si>
  <si>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</si>
  <si>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</si>
  <si>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</si>
  <si>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</si>
  <si>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</si>
  <si>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</si>
  <si>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</si>
  <si>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</si>
  <si>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</si>
  <si>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</si>
  <si>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</si>
  <si>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</si>
  <si>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</si>
  <si>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</si>
  <si>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</si>
  <si>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</si>
  <si>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</si>
  <si>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</si>
  <si>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</si>
  <si>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</si>
  <si>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</si>
  <si>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</si>
  <si>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</si>
  <si>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</si>
  <si>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</si>
  <si>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</si>
  <si>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</si>
  <si>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</si>
  <si>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</si>
  <si>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</si>
  <si>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</si>
  <si>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</si>
  <si>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</si>
  <si>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</si>
  <si>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</si>
  <si>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</si>
  <si>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</si>
  <si>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</si>
  <si>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</si>
  <si>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</si>
  <si>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</si>
  <si>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</si>
  <si>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</si>
  <si>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</si>
  <si>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</si>
  <si>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</si>
  <si>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</si>
  <si>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</si>
  <si>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</si>
  <si>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</si>
  <si>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</si>
  <si>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</si>
  <si>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</si>
  <si>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</si>
  <si>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</si>
  <si>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</si>
  <si>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</si>
  <si>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</si>
  <si>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</si>
  <si>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</si>
  <si>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</si>
  <si>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</si>
  <si>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</si>
  <si>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</si>
  <si>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</si>
  <si>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</si>
  <si>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</si>
  <si>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</si>
  <si>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</si>
  <si>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</si>
  <si>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</si>
  <si>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</si>
  <si>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</si>
  <si>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</si>
  <si>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</si>
  <si>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</si>
  <si>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</si>
  <si>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</si>
  <si>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</si>
  <si>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</si>
  <si>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</si>
  <si>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</si>
  <si>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</si>
  <si>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</si>
  <si>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</si>
  <si>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</si>
  <si>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</si>
  <si>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</si>
  <si>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</si>
  <si>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</si>
  <si>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</si>
  <si>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</si>
  <si>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</si>
  <si>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</si>
  <si>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</si>
  <si>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</si>
  <si>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</si>
  <si>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</si>
  <si>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</si>
  <si>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</si>
  <si>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</si>
  <si>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</si>
  <si>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</si>
  <si>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</si>
  <si>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</si>
  <si>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</si>
  <si>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</si>
  <si>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</si>
  <si>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</si>
  <si>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</si>
  <si>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</si>
  <si>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Удмуртская Республика</t>
  </si>
  <si>
    <t>МАКСИМАЛЬНЫЙ ПЕРЕПАД (HD):</t>
  </si>
  <si>
    <t>СУММА ПЕРЕПАДОВ (ТС):</t>
  </si>
  <si>
    <t>ДЛИНА КРУГА/КРУГОВ: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</si>
  <si>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</si>
  <si>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</si>
  <si>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</si>
  <si>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</si>
  <si>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</si>
  <si>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Азаров С. Н. (ВК, г. Санкт-Петербург)</t>
  </si>
  <si>
    <t>Воронов А. М. (1К, Майкоп)</t>
  </si>
  <si>
    <t>№ ЕКП 2021: 5076</t>
  </si>
  <si>
    <t>ПРОСАНДЕЕВ Ярослав</t>
  </si>
  <si>
    <t>10.03.2007</t>
  </si>
  <si>
    <t>21.04.2006</t>
  </si>
  <si>
    <t>СВИЛОВСКИЙ Данил</t>
  </si>
  <si>
    <t>18.03.2008</t>
  </si>
  <si>
    <t>15.04.2006</t>
  </si>
  <si>
    <t>07.06.2006</t>
  </si>
  <si>
    <t>18.02.2006</t>
  </si>
  <si>
    <t>ГРЕЧИШКИН Вадим</t>
  </si>
  <si>
    <t>11.07.2007</t>
  </si>
  <si>
    <t>УМЕРГАЛИН Артур</t>
  </si>
  <si>
    <t>22.07.2006</t>
  </si>
  <si>
    <t>Республика Башкортостан</t>
  </si>
  <si>
    <t>09.06.2007</t>
  </si>
  <si>
    <t>04.03.2006</t>
  </si>
  <si>
    <t>СВИЛОВСКИЙ Денис</t>
  </si>
  <si>
    <t>21.09.2007</t>
  </si>
  <si>
    <t>04.01.2006</t>
  </si>
  <si>
    <t>Москва</t>
  </si>
  <si>
    <t>БЛОХИН Кирилл</t>
  </si>
  <si>
    <t>09.06.2008</t>
  </si>
  <si>
    <t>КОСАРЕВ Сергей</t>
  </si>
  <si>
    <t>08.06.2006</t>
  </si>
  <si>
    <t>12.11.2006</t>
  </si>
  <si>
    <t>22.09.2007</t>
  </si>
  <si>
    <t>ЗИМАНОВ Олег</t>
  </si>
  <si>
    <t>23.01.2006</t>
  </si>
  <si>
    <t>ШКРЯБИН Арсен</t>
  </si>
  <si>
    <t>18.12.2006</t>
  </si>
  <si>
    <t>Омская область</t>
  </si>
  <si>
    <t>НОВОЛОДСКИЙ Ростислав</t>
  </si>
  <si>
    <t>18.05.2008</t>
  </si>
  <si>
    <t>КУЛАГИН Глеб</t>
  </si>
  <si>
    <t>25.10.2007</t>
  </si>
  <si>
    <t>ЯКОВЛЕВ Матвей</t>
  </si>
  <si>
    <t>22.01.2008</t>
  </si>
  <si>
    <t>22.06.2006</t>
  </si>
  <si>
    <t>17.05.2007</t>
  </si>
  <si>
    <t>21.03.2006</t>
  </si>
  <si>
    <t>ЧУЧВА Егор</t>
  </si>
  <si>
    <t>10.10.2006</t>
  </si>
  <si>
    <t>11.01.2007</t>
  </si>
  <si>
    <t>ГОЙДА Даниил</t>
  </si>
  <si>
    <t>29.08.2006</t>
  </si>
  <si>
    <t>БАЛУХИН Даниил</t>
  </si>
  <si>
    <t>03.10.2007</t>
  </si>
  <si>
    <t>Краснодарский край</t>
  </si>
  <si>
    <t>УСМАНОВ Линар</t>
  </si>
  <si>
    <t>14.06.2006</t>
  </si>
  <si>
    <t>12.05.2006</t>
  </si>
  <si>
    <t>КАЗАК Максим</t>
  </si>
  <si>
    <t>10.01.2006</t>
  </si>
  <si>
    <t>КОЛОМЕЙЦЕВ Ярослав</t>
  </si>
  <si>
    <t>30.01.2008</t>
  </si>
  <si>
    <t>БОНДАРЕНКО Александр</t>
  </si>
  <si>
    <t>16.03.2007</t>
  </si>
  <si>
    <t>28.06.2006</t>
  </si>
  <si>
    <t>02.06.2007</t>
  </si>
  <si>
    <t>СИБАГАТУЛЛИН Аяз</t>
  </si>
  <si>
    <t>07.01.2007</t>
  </si>
  <si>
    <t>ГУРЖИЙ Иван</t>
  </si>
  <si>
    <t>02.09.2006</t>
  </si>
  <si>
    <t>ХРИСТОЛЮБОВ Павел</t>
  </si>
  <si>
    <t>06.11.2007</t>
  </si>
  <si>
    <t>МИТЮКОВ Ярослав</t>
  </si>
  <si>
    <t>19.05.2006</t>
  </si>
  <si>
    <t>БУТРИК Егор</t>
  </si>
  <si>
    <t>17.08.2006</t>
  </si>
  <si>
    <t>ПУХОРЕВ Алексей</t>
  </si>
  <si>
    <t>04.05.2006</t>
  </si>
  <si>
    <t>Кемеровская область</t>
  </si>
  <si>
    <t>ЖАРИКОВ Максим</t>
  </si>
  <si>
    <t>28.05.2007</t>
  </si>
  <si>
    <t>ПРИДАТЧЕНКО Егор</t>
  </si>
  <si>
    <t>25.08.2006</t>
  </si>
  <si>
    <t>17.03.2006</t>
  </si>
  <si>
    <t>КЛЕТУШКИН Игорь</t>
  </si>
  <si>
    <t>09.04.2006</t>
  </si>
  <si>
    <t>МАЛИКОВ Данил</t>
  </si>
  <si>
    <t>03.03.2006</t>
  </si>
  <si>
    <t>ГОЛОВИН Егор</t>
  </si>
  <si>
    <t>13.01.2006</t>
  </si>
  <si>
    <t>КУЗЕМА АРТЕМ</t>
  </si>
  <si>
    <t>18.08.2006</t>
  </si>
  <si>
    <t>25.01.2007</t>
  </si>
  <si>
    <t>ЖИГАЛОВ Родион</t>
  </si>
  <si>
    <t>06.10.2006</t>
  </si>
  <si>
    <t>27.10.2006</t>
  </si>
  <si>
    <t>ЕЛФИМОВ Илья</t>
  </si>
  <si>
    <t>16.07.2006</t>
  </si>
  <si>
    <t>МАМУЛИН Дмитрий</t>
  </si>
  <si>
    <t>01.02.2006</t>
  </si>
  <si>
    <t>МИНИБАЕВ Айнур</t>
  </si>
  <si>
    <t>07.05.2007</t>
  </si>
  <si>
    <t>12.12.2006</t>
  </si>
  <si>
    <t>ГРЕЧКИН Дмитрий</t>
  </si>
  <si>
    <t>11.12.2006</t>
  </si>
  <si>
    <t>07.12.2007</t>
  </si>
  <si>
    <t>ЧЕПАЙКИН Илья</t>
  </si>
  <si>
    <t>08.03.2007</t>
  </si>
  <si>
    <t>ЗЫКОВ Николай</t>
  </si>
  <si>
    <t>12.10.2007</t>
  </si>
  <si>
    <t>Красноярский край</t>
  </si>
  <si>
    <t>БАЗАРОВ Ярослав</t>
  </si>
  <si>
    <t>20.01.2006</t>
  </si>
  <si>
    <t>БОНДАРЕВСКИЙ Егор</t>
  </si>
  <si>
    <t>16.06.2007</t>
  </si>
  <si>
    <t>КАЗАЧЕНКО Артём</t>
  </si>
  <si>
    <t>23.04.2007</t>
  </si>
  <si>
    <t>КРЫЛОВ Савва</t>
  </si>
  <si>
    <t>15.06.2006</t>
  </si>
  <si>
    <t>ЖИЗНЕВСКИЙ Владислав</t>
  </si>
  <si>
    <t>28.12.2007</t>
  </si>
  <si>
    <t>ПЕСТЕРЕВ Владимир</t>
  </si>
  <si>
    <t>19.12.2007</t>
  </si>
  <si>
    <t>МИХАЛЕВ Илья</t>
  </si>
  <si>
    <t>28.03.2007</t>
  </si>
  <si>
    <t>ЮНУСОВ Тимур</t>
  </si>
  <si>
    <t>11.09.2007</t>
  </si>
  <si>
    <t>02.09.2007</t>
  </si>
  <si>
    <t>20.03.2007</t>
  </si>
  <si>
    <t>СЕМЬЯНОВ Александр</t>
  </si>
  <si>
    <t>19.09.2007</t>
  </si>
  <si>
    <t>КОНОНОВ Илья</t>
  </si>
  <si>
    <t>23.05.2007</t>
  </si>
  <si>
    <t>ПОКРОВСКИЙ Владислав</t>
  </si>
  <si>
    <t>27.01.2008</t>
  </si>
  <si>
    <t>КУРШАКОВ Владислав</t>
  </si>
  <si>
    <t>01.08.2007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</si>
  <si>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</si>
  <si>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</si>
  <si>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</si>
  <si>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</si>
  <si>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</si>
  <si>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</si>
  <si>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</si>
  <si>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</si>
  <si>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</si>
  <si>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</si>
  <si>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</si>
  <si>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СУДЬЯ НА ФИНИШЕ</t>
  </si>
  <si>
    <t>Осадки: без осадков</t>
  </si>
  <si>
    <t>шоссе - групповая гонка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</si>
  <si>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25 апреля 2022 года</t>
    </r>
  </si>
  <si>
    <t>№ ВРВС: 0080601611Я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</si>
  <si>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12ч 30м</t>
    </r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</si>
  <si>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Майкоп</t>
    </r>
  </si>
  <si>
    <t>НФ</t>
  </si>
  <si>
    <t>СЕРДЮКОВ Виталий</t>
  </si>
  <si>
    <t>05.08.2007</t>
  </si>
  <si>
    <t>НС</t>
  </si>
  <si>
    <t>ЦАПЕНКО Родион</t>
  </si>
  <si>
    <t>06.04.2008</t>
  </si>
  <si>
    <t>ИЛЬИН Матвей</t>
  </si>
  <si>
    <t>14.09.2008</t>
  </si>
  <si>
    <r>
      <rPr>
        <sz val="10"/>
        <rFont val="Calibri"/>
        <family val="2"/>
        <charset val="204"/>
      </rPr>
      <t>Дисквалификация §2.12.007 п.4.6 - буксировка</t>
    </r>
  </si>
  <si>
    <t>ДСКВ</t>
  </si>
  <si>
    <t>Температура: +23+26</t>
  </si>
  <si>
    <t>Влажность: 37%</t>
  </si>
  <si>
    <t>Ветер: 4 м/с</t>
  </si>
  <si>
    <t>13 км/4</t>
  </si>
  <si>
    <t>Юноши 15-16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</si>
</sst>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9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mbria"/>
      <family val="2"/>
      <charset val="204"/>
    </font>
    <font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2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8" fillId="0" borderId="9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9" fillId="0" borderId="10" xfId="4" applyFont="1" applyBorder="1" applyAlignment="1">
      <alignment horizontal="right"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9" fillId="0" borderId="7" xfId="4" applyFont="1" applyBorder="1" applyAlignment="1">
      <alignment horizontal="right" vertical="center"/>
    </xf>
    <xf numFmtId="0" fontId="10" fillId="0" borderId="7" xfId="4" applyFont="1" applyBorder="1" applyAlignment="1">
      <alignment horizontal="right" vertical="center"/>
    </xf>
    <xf numFmtId="0" fontId="10" fillId="0" borderId="8" xfId="4" applyFont="1" applyBorder="1" applyAlignment="1">
      <alignment horizontal="right" vertical="center"/>
    </xf>
    <xf numFmtId="0" fontId="8" fillId="2" borderId="33" xfId="4" applyFont="1" applyFill="1" applyBorder="1" applyAlignment="1">
      <alignment vertical="center"/>
    </xf>
    <xf numFmtId="0" fontId="8" fillId="2" borderId="13" xfId="4" applyFont="1" applyFill="1" applyBorder="1" applyAlignment="1">
      <alignment vertical="center"/>
    </xf>
    <xf numFmtId="0" fontId="8" fillId="2" borderId="14" xfId="4" applyFont="1" applyFill="1" applyBorder="1" applyAlignment="1">
      <alignment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9" fillId="0" borderId="15" xfId="4" applyFont="1" applyFill="1" applyBorder="1" applyAlignment="1">
      <alignment horizontal="right"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NumberFormat="1" applyFont="1" applyFill="1" applyBorder="1" applyAlignment="1" applyProtection="1">
      <alignment horizontal="center" vertical="center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0" fontId="3" fillId="0" borderId="27" xfId="4" applyFont="1" applyFill="1" applyBorder="1" applyAlignment="1">
      <alignment horizontal="center" vertical="center" wrapText="1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23" fillId="0" borderId="27" xfId="5" applyFont="1" applyFill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/>
    </xf>
    <xf numFmtId="2" fontId="9" fillId="0" borderId="13" xfId="4" applyNumberFormat="1" applyFont="1" applyBorder="1" applyAlignment="1">
      <alignment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28" xfId="4" applyFont="1" applyFill="1" applyBorder="1" applyAlignment="1">
      <alignment horizontal="center" vertical="center" wrapText="1"/>
    </xf>
    <xf numFmtId="0" fontId="3" fillId="0" borderId="28" xfId="4" applyFont="1" applyBorder="1" applyAlignment="1">
      <alignment horizontal="center" vertical="center" wrapText="1"/>
    </xf>
    <xf numFmtId="0" fontId="3" fillId="0" borderId="43" xfId="4" applyFont="1" applyBorder="1" applyAlignment="1">
      <alignment horizontal="center" vertical="center"/>
    </xf>
    <xf numFmtId="0" fontId="3" fillId="0" borderId="44" xfId="4" applyFont="1" applyBorder="1" applyAlignment="1">
      <alignment horizontal="center" vertical="center" wrapText="1"/>
    </xf>
    <xf numFmtId="0" fontId="3" fillId="0" borderId="44" xfId="4" applyFont="1" applyBorder="1" applyAlignment="1">
      <alignment horizontal="left" vertical="center" wrapText="1"/>
    </xf>
    <xf numFmtId="14" fontId="3" fillId="0" borderId="44" xfId="4" applyNumberFormat="1" applyFont="1" applyBorder="1" applyAlignment="1">
      <alignment horizontal="center" vertical="center"/>
    </xf>
    <xf numFmtId="164" fontId="3" fillId="0" borderId="44" xfId="1" applyNumberFormat="1" applyFont="1" applyFill="1" applyBorder="1" applyAlignment="1">
      <alignment horizontal="center" vertical="center" wrapText="1"/>
    </xf>
    <xf numFmtId="0" fontId="23" fillId="0" borderId="44" xfId="5" applyFont="1" applyFill="1" applyBorder="1" applyAlignment="1">
      <alignment horizontal="center" vertical="center" wrapText="1"/>
    </xf>
    <xf numFmtId="2" fontId="3" fillId="0" borderId="44" xfId="0" applyNumberFormat="1" applyFont="1" applyBorder="1" applyAlignment="1">
      <alignment horizontal="center" vertical="center"/>
    </xf>
    <xf numFmtId="0" fontId="3" fillId="0" borderId="44" xfId="4" applyFont="1" applyFill="1" applyBorder="1" applyAlignment="1">
      <alignment horizontal="center" vertical="center"/>
    </xf>
    <xf numFmtId="0" fontId="3" fillId="0" borderId="45" xfId="4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6" xfId="0" applyNumberFormat="1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4" borderId="15" xfId="0" applyNumberFormat="1" applyFont="1" applyFill="1" applyBorder="1" applyAlignment="1">
      <alignment horizontal="center" vertical="center"/>
    </xf>
    <xf numFmtId="165" fontId="3" fillId="0" borderId="46" xfId="0" applyNumberFormat="1" applyFont="1" applyBorder="1" applyAlignment="1">
      <alignment vertical="center"/>
    </xf>
    <xf numFmtId="2" fontId="3" fillId="0" borderId="47" xfId="0" applyNumberFormat="1" applyFont="1" applyBorder="1" applyAlignment="1">
      <alignment vertical="center"/>
    </xf>
    <xf numFmtId="0" fontId="3" fillId="0" borderId="33" xfId="4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39" xfId="0" applyNumberFormat="1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5" fontId="3" fillId="0" borderId="39" xfId="0" applyNumberFormat="1" applyFont="1" applyBorder="1" applyAlignment="1">
      <alignment vertical="center"/>
    </xf>
    <xf numFmtId="2" fontId="3" fillId="0" borderId="48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2" fontId="3" fillId="0" borderId="33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4" fontId="3" fillId="0" borderId="31" xfId="0" applyNumberFormat="1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2" fontId="3" fillId="0" borderId="49" xfId="0" applyNumberFormat="1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wrapText="1"/>
    </xf>
    <xf numFmtId="46" fontId="3" fillId="0" borderId="27" xfId="4" applyNumberFormat="1" applyFont="1" applyBorder="1" applyAlignment="1">
      <alignment horizontal="center" vertical="center"/>
    </xf>
    <xf numFmtId="46" fontId="3" fillId="0" borderId="27" xfId="0" applyNumberFormat="1" applyFont="1" applyBorder="1" applyAlignment="1">
      <alignment horizontal="center" vertical="center"/>
    </xf>
    <xf numFmtId="46" fontId="3" fillId="0" borderId="44" xfId="4" applyNumberFormat="1" applyFont="1" applyBorder="1" applyAlignment="1">
      <alignment horizontal="center" vertical="center"/>
    </xf>
    <xf numFmtId="46" fontId="3" fillId="0" borderId="44" xfId="0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6" fillId="0" borderId="0" xfId="4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14" fillId="2" borderId="41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left" vertical="center"/>
    </xf>
    <xf numFmtId="0" fontId="8" fillId="2" borderId="13" xfId="4" applyFont="1" applyFill="1" applyBorder="1" applyAlignment="1">
      <alignment horizontal="left" vertical="center"/>
    </xf>
    <xf numFmtId="0" fontId="8" fillId="2" borderId="15" xfId="4" applyFont="1" applyFill="1" applyBorder="1" applyAlignment="1">
      <alignment horizontal="left" vertical="center"/>
    </xf>
    <xf numFmtId="0" fontId="14" fillId="2" borderId="40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1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14" fillId="2" borderId="42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329711</xdr:colOff>
      <xdr:row>0</xdr:row>
      <xdr:rowOff>89270</xdr:rowOff>
    </xdr:from>
    <xdr:to>
      <xdr:col>3</xdr:col>
      <xdr:colOff>477040</xdr:colOff>
      <xdr:row>3</xdr:row>
      <xdr:rowOff>117087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788" y="89270"/>
          <a:ext cx="953290" cy="7605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217333</xdr:colOff>
      <xdr:row>3</xdr:row>
      <xdr:rowOff>61059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145410" cy="793750"/>
        </a:xfrm>
        <a:prstGeom prst="rect">
          <a:avLst/>
        </a:prstGeom>
      </xdr:spPr>
    </xdr:pic>
    <xdr:clientData/>
  </xdr:twoCellAnchor>
  <xdr:twoCellAnchor editAs="oneCell">
    <xdr:from>
      <xdr:col>11</xdr:col>
      <xdr:colOff>158750</xdr:colOff>
      <xdr:row>0</xdr:row>
      <xdr:rowOff>74544</xdr:rowOff>
    </xdr:from>
    <xdr:to>
      <xdr:col>11</xdr:col>
      <xdr:colOff>834204</xdr:colOff>
      <xdr:row>3</xdr:row>
      <xdr:rowOff>24424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A8121C76-1D11-4C3E-A6C3-D5C134FB53E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9712" y="74544"/>
          <a:ext cx="675454" cy="682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4" t="s">
        <v>37</v>
      </c>
      <c r="B1" s="194"/>
      <c r="C1" s="194"/>
      <c r="D1" s="194"/>
      <c r="E1" s="194"/>
      <c r="F1" s="194"/>
      <c r="G1" s="194"/>
    </row>
    <row r="2" spans="1:9" ht="15.75" customHeight="1" x14ac:dyDescent="0.2">
      <c r="A2" s="195" t="s">
        <v>60</v>
      </c>
      <c r="B2" s="195"/>
      <c r="C2" s="195"/>
      <c r="D2" s="195"/>
      <c r="E2" s="195"/>
      <c r="F2" s="195"/>
      <c r="G2" s="195"/>
    </row>
    <row r="3" spans="1:9" ht="21" x14ac:dyDescent="0.2">
      <c r="A3" s="194" t="s">
        <v>38</v>
      </c>
      <c r="B3" s="194"/>
      <c r="C3" s="194"/>
      <c r="D3" s="194"/>
      <c r="E3" s="194"/>
      <c r="F3" s="194"/>
      <c r="G3" s="194"/>
    </row>
    <row r="4" spans="1:9" ht="21" x14ac:dyDescent="0.2">
      <c r="A4" s="194" t="s">
        <v>56</v>
      </c>
      <c r="B4" s="194"/>
      <c r="C4" s="194"/>
      <c r="D4" s="194"/>
      <c r="E4" s="194"/>
      <c r="F4" s="194"/>
      <c r="G4" s="194"/>
    </row>
    <row r="5" spans="1:9" s="2" customFormat="1" ht="28.5" x14ac:dyDescent="0.2">
      <c r="A5" s="196" t="s">
        <v>25</v>
      </c>
      <c r="B5" s="196"/>
      <c r="C5" s="196"/>
      <c r="D5" s="196"/>
      <c r="E5" s="196"/>
      <c r="F5" s="196"/>
      <c r="G5" s="196"/>
      <c r="I5" s="3"/>
    </row>
    <row r="6" spans="1:9" s="2" customFormat="1" ht="18" customHeight="1" thickBot="1" x14ac:dyDescent="0.25">
      <c r="A6" s="186" t="s">
        <v>40</v>
      </c>
      <c r="B6" s="186"/>
      <c r="C6" s="186"/>
      <c r="D6" s="186"/>
      <c r="E6" s="186"/>
      <c r="F6" s="186"/>
      <c r="G6" s="186"/>
    </row>
    <row r="7" spans="1:9" ht="18" customHeight="1" thickTop="1" x14ac:dyDescent="0.2">
      <c r="A7" s="187" t="s">
        <v>0</v>
      </c>
      <c r="B7" s="188"/>
      <c r="C7" s="188"/>
      <c r="D7" s="188"/>
      <c r="E7" s="188"/>
      <c r="F7" s="188"/>
      <c r="G7" s="189"/>
    </row>
    <row r="8" spans="1:9" ht="18" customHeight="1" x14ac:dyDescent="0.2">
      <c r="A8" s="190" t="s">
        <v>1</v>
      </c>
      <c r="B8" s="191"/>
      <c r="C8" s="191"/>
      <c r="D8" s="191"/>
      <c r="E8" s="191"/>
      <c r="F8" s="191"/>
      <c r="G8" s="192"/>
    </row>
    <row r="9" spans="1:9" ht="19.5" customHeight="1" x14ac:dyDescent="0.2">
      <c r="A9" s="190" t="s">
        <v>2</v>
      </c>
      <c r="B9" s="191"/>
      <c r="C9" s="191"/>
      <c r="D9" s="191"/>
      <c r="E9" s="191"/>
      <c r="F9" s="191"/>
      <c r="G9" s="192"/>
    </row>
    <row r="10" spans="1:9" ht="15.75" x14ac:dyDescent="0.2">
      <c r="A10" s="4" t="s">
        <v>3</v>
      </c>
      <c r="B10" s="5"/>
      <c r="C10" s="6" t="s">
        <v>175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93" t="s">
        <v>27</v>
      </c>
      <c r="E11" s="193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58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99" t="s">
        <v>26</v>
      </c>
      <c r="B18" s="201" t="s">
        <v>19</v>
      </c>
      <c r="C18" s="201" t="s">
        <v>20</v>
      </c>
      <c r="D18" s="203" t="s">
        <v>21</v>
      </c>
      <c r="E18" s="201" t="s">
        <v>22</v>
      </c>
      <c r="F18" s="201" t="s">
        <v>29</v>
      </c>
      <c r="G18" s="197" t="s">
        <v>23</v>
      </c>
    </row>
    <row r="19" spans="1:13" s="36" customFormat="1" ht="22.5" customHeight="1" x14ac:dyDescent="0.2">
      <c r="A19" s="200"/>
      <c r="B19" s="202"/>
      <c r="C19" s="202"/>
      <c r="D19" s="204"/>
      <c r="E19" s="202"/>
      <c r="F19" s="205"/>
      <c r="G19" s="198"/>
    </row>
    <row r="20" spans="1:13" s="41" customFormat="1" ht="32.25" customHeight="1" x14ac:dyDescent="0.2">
      <c r="A20" s="51">
        <v>1</v>
      </c>
      <c r="B20" s="53">
        <v>25</v>
      </c>
      <c r="C20" s="37" t="s">
        <v>115</v>
      </c>
      <c r="D20" s="38">
        <v>38797</v>
      </c>
      <c r="E20" s="39" t="s">
        <v>101</v>
      </c>
      <c r="F20" s="54">
        <v>0.45902777777777781</v>
      </c>
      <c r="G20" s="40"/>
      <c r="H20" s="41">
        <f t="shared" ref="H20:H51" ca="1" si="0">RAND()</f>
        <v>0.49915971610828735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157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0.84323451685301343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95</v>
      </c>
      <c r="D22" s="38">
        <v>38534</v>
      </c>
      <c r="E22" s="39" t="s">
        <v>96</v>
      </c>
      <c r="F22" s="54">
        <v>0.46041666666666697</v>
      </c>
      <c r="G22" s="40"/>
      <c r="H22" s="41">
        <f t="shared" ca="1" si="0"/>
        <v>7.1315369846317034E-2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162</v>
      </c>
      <c r="D23" s="38">
        <v>39071</v>
      </c>
      <c r="E23" s="39" t="s">
        <v>155</v>
      </c>
      <c r="F23" s="54">
        <v>0.46111111111111103</v>
      </c>
      <c r="G23" s="42"/>
      <c r="H23" s="41">
        <f t="shared" ca="1" si="0"/>
        <v>0.63234247476053307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119</v>
      </c>
      <c r="D24" s="38">
        <v>38492</v>
      </c>
      <c r="E24" s="39" t="s">
        <v>62</v>
      </c>
      <c r="F24" s="54">
        <v>0.46180555555555503</v>
      </c>
      <c r="G24" s="42"/>
      <c r="H24" s="41">
        <f t="shared" ca="1" si="0"/>
        <v>0.24779930751814139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121</v>
      </c>
      <c r="D25" s="38">
        <v>38541</v>
      </c>
      <c r="E25" s="39" t="s">
        <v>76</v>
      </c>
      <c r="F25" s="54">
        <v>0.46250000000000002</v>
      </c>
      <c r="G25" s="42"/>
      <c r="H25" s="41">
        <f t="shared" ca="1" si="0"/>
        <v>0.83953138180180553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66</v>
      </c>
      <c r="D26" s="38">
        <v>38576</v>
      </c>
      <c r="E26" s="39" t="s">
        <v>64</v>
      </c>
      <c r="F26" s="54">
        <v>0.46319444444444402</v>
      </c>
      <c r="G26" s="42"/>
      <c r="H26" s="41">
        <f t="shared" ca="1" si="0"/>
        <v>0.20778234986848987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120</v>
      </c>
      <c r="D27" s="38">
        <v>38756</v>
      </c>
      <c r="E27" s="39" t="s">
        <v>64</v>
      </c>
      <c r="F27" s="54">
        <v>0.46388888888888902</v>
      </c>
      <c r="G27" s="42"/>
      <c r="H27" s="41">
        <f t="shared" ca="1" si="0"/>
        <v>0.70560991736442757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0.76717339901472559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73</v>
      </c>
      <c r="D29" s="38">
        <v>38360</v>
      </c>
      <c r="E29" s="39" t="s">
        <v>64</v>
      </c>
      <c r="F29" s="54">
        <v>0.46527777777777701</v>
      </c>
      <c r="G29" s="45"/>
      <c r="H29" s="41">
        <f t="shared" ca="1" si="0"/>
        <v>0.77125884416184265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106</v>
      </c>
      <c r="D30" s="38">
        <v>38778</v>
      </c>
      <c r="E30" s="39" t="s">
        <v>86</v>
      </c>
      <c r="F30" s="54">
        <v>0.46597222222222201</v>
      </c>
      <c r="G30" s="42"/>
      <c r="H30" s="41">
        <f t="shared" ca="1" si="0"/>
        <v>0.30362454587043342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148</v>
      </c>
      <c r="D31" s="38">
        <v>38988</v>
      </c>
      <c r="E31" s="39" t="s">
        <v>131</v>
      </c>
      <c r="F31" s="54">
        <v>0.46666666666666601</v>
      </c>
      <c r="G31" s="42"/>
      <c r="H31" s="41">
        <f t="shared" ca="1" si="0"/>
        <v>0.32520943074110775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167</v>
      </c>
      <c r="D32" s="38">
        <v>38855</v>
      </c>
      <c r="E32" s="39" t="s">
        <v>135</v>
      </c>
      <c r="F32" s="54">
        <v>0.46736111111111001</v>
      </c>
      <c r="G32" s="42"/>
      <c r="H32" s="41">
        <f t="shared" ca="1" si="0"/>
        <v>0.17238021322116881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166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0.72593938100061406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129</v>
      </c>
      <c r="D34" s="38">
        <v>39219</v>
      </c>
      <c r="E34" s="39" t="s">
        <v>64</v>
      </c>
      <c r="F34" s="54">
        <v>0.468749999999999</v>
      </c>
      <c r="G34" s="42"/>
      <c r="H34" s="41">
        <f t="shared" ca="1" si="0"/>
        <v>0.52946896078506211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92</v>
      </c>
      <c r="D35" s="38">
        <v>38529</v>
      </c>
      <c r="E35" s="39" t="s">
        <v>64</v>
      </c>
      <c r="F35" s="54">
        <v>0.469444444444444</v>
      </c>
      <c r="G35" s="42"/>
      <c r="H35" s="41">
        <f t="shared" ca="1" si="0"/>
        <v>0.39236434684520693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91</v>
      </c>
      <c r="D36" s="38">
        <v>38602</v>
      </c>
      <c r="E36" s="39" t="s">
        <v>64</v>
      </c>
      <c r="F36" s="54">
        <v>0.470138888888888</v>
      </c>
      <c r="G36" s="42"/>
      <c r="H36" s="41">
        <f t="shared" ca="1" si="0"/>
        <v>0.20749617464370029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57</v>
      </c>
      <c r="D37" s="38"/>
      <c r="E37" s="39" t="s">
        <v>34</v>
      </c>
      <c r="F37" s="54">
        <v>0.47083333333333199</v>
      </c>
      <c r="G37" s="42"/>
      <c r="H37" s="41">
        <f t="shared" ca="1" si="0"/>
        <v>7.358801658418046E-2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118</v>
      </c>
      <c r="D38" s="38">
        <v>38454</v>
      </c>
      <c r="E38" s="39" t="s">
        <v>62</v>
      </c>
      <c r="F38" s="54">
        <v>0.47152777777777699</v>
      </c>
      <c r="G38" s="42"/>
      <c r="H38" s="41">
        <f t="shared" ca="1" si="0"/>
        <v>0.83638451333094066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123</v>
      </c>
      <c r="D39" s="38">
        <v>38803</v>
      </c>
      <c r="E39" s="39" t="s">
        <v>64</v>
      </c>
      <c r="F39" s="54">
        <v>0.47222222222222099</v>
      </c>
      <c r="G39" s="42"/>
      <c r="H39" s="41">
        <f t="shared" ca="1" si="0"/>
        <v>0.22288350230979659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124</v>
      </c>
      <c r="D40" s="38">
        <v>39242</v>
      </c>
      <c r="E40" s="39" t="s">
        <v>64</v>
      </c>
      <c r="F40" s="54">
        <v>0.47291666666666499</v>
      </c>
      <c r="G40" s="42"/>
      <c r="H40" s="41">
        <f t="shared" ca="1" si="0"/>
        <v>0.70972553424894802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72</v>
      </c>
      <c r="D41" s="38">
        <v>38853</v>
      </c>
      <c r="E41" s="39" t="s">
        <v>64</v>
      </c>
      <c r="F41" s="54">
        <v>0.47361111111110998</v>
      </c>
      <c r="G41" s="42"/>
      <c r="H41" s="41">
        <f t="shared" ca="1" si="0"/>
        <v>0.14159758847670523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142</v>
      </c>
      <c r="D42" s="38">
        <v>38896</v>
      </c>
      <c r="E42" s="39" t="s">
        <v>71</v>
      </c>
      <c r="F42" s="54">
        <v>0.47430555555555398</v>
      </c>
      <c r="G42" s="42"/>
      <c r="H42" s="41">
        <f t="shared" ca="1" si="0"/>
        <v>0.95655072594109458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136</v>
      </c>
      <c r="D43" s="38">
        <v>38849</v>
      </c>
      <c r="E43" s="39" t="s">
        <v>101</v>
      </c>
      <c r="F43" s="54">
        <v>0.47499999999999898</v>
      </c>
      <c r="G43" s="42"/>
      <c r="H43" s="41">
        <f t="shared" ca="1" si="0"/>
        <v>9.0428878451990546E-2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143</v>
      </c>
      <c r="D44" s="38">
        <v>38885</v>
      </c>
      <c r="E44" s="39" t="s">
        <v>76</v>
      </c>
      <c r="F44" s="54">
        <v>0.47569444444444298</v>
      </c>
      <c r="G44" s="42"/>
      <c r="H44" s="41">
        <f t="shared" ca="1" si="0"/>
        <v>0.58961381952236791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84</v>
      </c>
      <c r="D45" s="38">
        <v>38780</v>
      </c>
      <c r="E45" s="39" t="s">
        <v>176</v>
      </c>
      <c r="F45" s="54">
        <v>0.47638888888888797</v>
      </c>
      <c r="G45" s="42"/>
      <c r="H45" s="41">
        <f t="shared" ca="1" si="0"/>
        <v>0.59281472667979629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165</v>
      </c>
      <c r="D46" s="38">
        <v>39027</v>
      </c>
      <c r="E46" s="39" t="s">
        <v>135</v>
      </c>
      <c r="F46" s="54">
        <v>0.47708333333333203</v>
      </c>
      <c r="G46" s="42"/>
      <c r="H46" s="41">
        <f t="shared" ca="1" si="0"/>
        <v>0.38014218540675548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134</v>
      </c>
      <c r="D47" s="38">
        <v>39330</v>
      </c>
      <c r="E47" s="39" t="s">
        <v>135</v>
      </c>
      <c r="F47" s="54">
        <v>0.47777777777777602</v>
      </c>
      <c r="G47" s="42"/>
      <c r="H47" s="41">
        <f t="shared" ca="1" si="0"/>
        <v>0.86589535153459563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107</v>
      </c>
      <c r="D48" s="38">
        <v>38485</v>
      </c>
      <c r="E48" s="39" t="s">
        <v>96</v>
      </c>
      <c r="F48" s="54">
        <v>0.47847222222222102</v>
      </c>
      <c r="G48" s="42"/>
      <c r="H48" s="41">
        <f t="shared" ca="1" si="0"/>
        <v>0.96688725068585712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103</v>
      </c>
      <c r="D49" s="38">
        <v>38775</v>
      </c>
      <c r="E49" s="39" t="s">
        <v>64</v>
      </c>
      <c r="F49" s="54">
        <v>0.47916666666666502</v>
      </c>
      <c r="G49" s="42"/>
      <c r="H49" s="41">
        <f t="shared" ca="1" si="0"/>
        <v>0.19638256742824312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146</v>
      </c>
      <c r="D50" s="38">
        <v>38798</v>
      </c>
      <c r="E50" s="39" t="s">
        <v>176</v>
      </c>
      <c r="F50" s="54">
        <v>0.47986111111110902</v>
      </c>
      <c r="G50" s="42"/>
      <c r="H50" s="41">
        <f t="shared" ca="1" si="0"/>
        <v>2.4542030278797089E-2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79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0.84423915931255789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81</v>
      </c>
      <c r="D52" s="38">
        <v>38701</v>
      </c>
      <c r="E52" s="39" t="s">
        <v>177</v>
      </c>
      <c r="F52" s="54">
        <v>0.48124999999999801</v>
      </c>
      <c r="G52" s="42"/>
      <c r="H52" s="41">
        <f t="shared" ref="H52:H82" ca="1" si="1">RAND()</f>
        <v>0.23133400830264927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159</v>
      </c>
      <c r="D53" s="38">
        <v>39017</v>
      </c>
      <c r="E53" s="39" t="s">
        <v>62</v>
      </c>
      <c r="F53" s="54">
        <v>0.48194444444444301</v>
      </c>
      <c r="G53" s="42"/>
      <c r="H53" s="41">
        <f t="shared" ca="1" si="1"/>
        <v>0.53662671571913234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150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0.76644380845908533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77</v>
      </c>
      <c r="D55" s="38">
        <v>38875</v>
      </c>
      <c r="E55" s="39" t="s">
        <v>64</v>
      </c>
      <c r="F55" s="54">
        <v>0.48333333333333101</v>
      </c>
      <c r="G55" s="42"/>
      <c r="H55" s="41">
        <f t="shared" ca="1" si="1"/>
        <v>0.92313455759300811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112</v>
      </c>
      <c r="D56" s="38">
        <v>38855</v>
      </c>
      <c r="E56" s="39" t="s">
        <v>113</v>
      </c>
      <c r="F56" s="54">
        <v>0.484027777777776</v>
      </c>
      <c r="G56" s="42"/>
      <c r="H56" s="41">
        <f t="shared" ca="1" si="1"/>
        <v>0.55144706189535353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118</v>
      </c>
      <c r="D57" s="38">
        <v>38766</v>
      </c>
      <c r="E57" s="39" t="s">
        <v>64</v>
      </c>
      <c r="F57" s="54">
        <v>0.48472222222222</v>
      </c>
      <c r="G57" s="42"/>
      <c r="H57" s="41">
        <f t="shared" ca="1" si="1"/>
        <v>0.42497830449595553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70</v>
      </c>
      <c r="D58" s="38">
        <v>38495</v>
      </c>
      <c r="E58" s="39" t="s">
        <v>71</v>
      </c>
      <c r="F58" s="54">
        <v>0.485416666666664</v>
      </c>
      <c r="G58" s="42"/>
      <c r="H58" s="41">
        <f t="shared" ca="1" si="1"/>
        <v>0.59762222507527207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109</v>
      </c>
      <c r="D59" s="38">
        <v>38890</v>
      </c>
      <c r="E59" s="39" t="s">
        <v>110</v>
      </c>
      <c r="F59" s="54">
        <v>0.486111111111109</v>
      </c>
      <c r="G59" s="42"/>
      <c r="H59" s="41">
        <f t="shared" ca="1" si="1"/>
        <v>0.37553606630398351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158</v>
      </c>
      <c r="D60" s="38">
        <v>39467</v>
      </c>
      <c r="E60" s="39" t="s">
        <v>64</v>
      </c>
      <c r="F60" s="54">
        <v>0.48680555555555299</v>
      </c>
      <c r="G60" s="42"/>
      <c r="H60" s="41">
        <f t="shared" ca="1" si="1"/>
        <v>0.93308622318151768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78</v>
      </c>
      <c r="D61" s="38">
        <v>38466</v>
      </c>
      <c r="E61" s="39" t="s">
        <v>176</v>
      </c>
      <c r="F61" s="54">
        <v>0.48749999999999799</v>
      </c>
      <c r="G61" s="42"/>
      <c r="H61" s="41">
        <f t="shared" ca="1" si="1"/>
        <v>0.56753232248361307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164</v>
      </c>
      <c r="D62" s="38">
        <v>38817</v>
      </c>
      <c r="E62" s="39" t="s">
        <v>135</v>
      </c>
      <c r="F62" s="54">
        <v>0.48819444444444199</v>
      </c>
      <c r="G62" s="42"/>
      <c r="H62" s="41">
        <f t="shared" ca="1" si="1"/>
        <v>0.67185667727810683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140</v>
      </c>
      <c r="D63" s="38">
        <v>38874</v>
      </c>
      <c r="E63" s="39" t="s">
        <v>76</v>
      </c>
      <c r="F63" s="54">
        <v>0.48888888888888599</v>
      </c>
      <c r="G63" s="42"/>
      <c r="H63" s="41">
        <f t="shared" ca="1" si="1"/>
        <v>0.11910841125647398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116</v>
      </c>
      <c r="D64" s="38">
        <v>38392</v>
      </c>
      <c r="E64" s="39" t="s">
        <v>101</v>
      </c>
      <c r="F64" s="54">
        <v>0.48958333333333098</v>
      </c>
      <c r="G64" s="42"/>
      <c r="H64" s="41">
        <f t="shared" ca="1" si="1"/>
        <v>0.33943325575269967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88</v>
      </c>
      <c r="D65" s="38">
        <v>38669</v>
      </c>
      <c r="E65" s="39" t="s">
        <v>89</v>
      </c>
      <c r="F65" s="54">
        <v>0.49027777777777498</v>
      </c>
      <c r="G65" s="42"/>
      <c r="H65" s="41">
        <f t="shared" ca="1" si="1"/>
        <v>0.99450159617249356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98</v>
      </c>
      <c r="D66" s="38">
        <v>38687</v>
      </c>
      <c r="E66" s="39" t="s">
        <v>86</v>
      </c>
      <c r="F66" s="54">
        <v>0.49097222222221998</v>
      </c>
      <c r="G66" s="42"/>
      <c r="H66" s="41">
        <f t="shared" ca="1" si="1"/>
        <v>0.50332885959592599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128</v>
      </c>
      <c r="D67" s="38">
        <v>38994</v>
      </c>
      <c r="E67" s="39" t="s">
        <v>64</v>
      </c>
      <c r="F67" s="54">
        <v>0.49166666666666398</v>
      </c>
      <c r="G67" s="42"/>
      <c r="H67" s="41">
        <f t="shared" ca="1" si="1"/>
        <v>4.1467476954240468E-2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114</v>
      </c>
      <c r="D68" s="38">
        <v>38735</v>
      </c>
      <c r="E68" s="39" t="s">
        <v>89</v>
      </c>
      <c r="F68" s="54">
        <v>0.49236111111110797</v>
      </c>
      <c r="G68" s="42"/>
      <c r="H68" s="41">
        <f t="shared" ca="1" si="1"/>
        <v>0.19017021788120114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74</v>
      </c>
      <c r="D69" s="38">
        <v>38666</v>
      </c>
      <c r="E69" s="39" t="s">
        <v>178</v>
      </c>
      <c r="F69" s="54">
        <v>0.49305555555555303</v>
      </c>
      <c r="G69" s="42"/>
      <c r="H69" s="41">
        <f t="shared" ca="1" si="1"/>
        <v>0.81475914317490727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147</v>
      </c>
      <c r="D70" s="38">
        <v>38476</v>
      </c>
      <c r="E70" s="39" t="s">
        <v>62</v>
      </c>
      <c r="F70" s="54">
        <v>0.49374999999999702</v>
      </c>
      <c r="G70" s="42"/>
      <c r="H70" s="41">
        <f t="shared" ca="1" si="1"/>
        <v>0.35964588004928599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138</v>
      </c>
      <c r="D71" s="38">
        <v>38524</v>
      </c>
      <c r="E71" s="39" t="s">
        <v>139</v>
      </c>
      <c r="F71" s="54">
        <v>0.49444444444444202</v>
      </c>
      <c r="G71" s="42"/>
      <c r="H71" s="41">
        <f t="shared" ca="1" si="1"/>
        <v>0.45460210288860448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0.37668435778846288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100</v>
      </c>
      <c r="D73" s="38">
        <v>38601</v>
      </c>
      <c r="E73" s="39" t="s">
        <v>101</v>
      </c>
      <c r="F73" s="54">
        <v>0.49583333333333002</v>
      </c>
      <c r="G73" s="42"/>
      <c r="H73" s="41">
        <f t="shared" ca="1" si="1"/>
        <v>0.43543612727405157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67</v>
      </c>
      <c r="D74" s="38">
        <v>38622</v>
      </c>
      <c r="E74" s="39" t="s">
        <v>64</v>
      </c>
      <c r="F74" s="54">
        <v>0.49652777777777501</v>
      </c>
      <c r="G74" s="42"/>
      <c r="H74" s="41">
        <f t="shared" ca="1" si="1"/>
        <v>0.90718314047534809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153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0.33632432323675465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111</v>
      </c>
      <c r="D76" s="38">
        <v>39151</v>
      </c>
      <c r="E76" s="39" t="s">
        <v>64</v>
      </c>
      <c r="F76" s="54">
        <v>0.49791666666666301</v>
      </c>
      <c r="G76" s="42"/>
      <c r="H76" s="41">
        <f t="shared" ca="1" si="1"/>
        <v>7.4977615213070892E-2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144</v>
      </c>
      <c r="D77" s="38">
        <v>38871</v>
      </c>
      <c r="E77" s="39" t="s">
        <v>64</v>
      </c>
      <c r="F77" s="54">
        <v>0.49861111111110801</v>
      </c>
      <c r="G77" s="42"/>
      <c r="H77" s="41">
        <f t="shared" ca="1" si="1"/>
        <v>0.5352670307240095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87</v>
      </c>
      <c r="D78" s="38">
        <v>38749</v>
      </c>
      <c r="E78" s="39" t="s">
        <v>64</v>
      </c>
      <c r="F78" s="54">
        <v>0.49930555555555201</v>
      </c>
      <c r="G78" s="42"/>
      <c r="H78" s="41">
        <f t="shared" ca="1" si="1"/>
        <v>0.61577303437210673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122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0.67874652041206129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80</v>
      </c>
      <c r="D80" s="38">
        <v>38421</v>
      </c>
      <c r="E80" s="39" t="s">
        <v>64</v>
      </c>
      <c r="F80" s="54">
        <v>0.500694444444441</v>
      </c>
      <c r="G80" s="42"/>
      <c r="H80" s="41">
        <f t="shared" ca="1" si="1"/>
        <v>0.60464625139216177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105</v>
      </c>
      <c r="D81" s="38">
        <v>39170</v>
      </c>
      <c r="E81" s="39" t="s">
        <v>64</v>
      </c>
      <c r="F81" s="54">
        <v>0.501388888888885</v>
      </c>
      <c r="G81" s="50"/>
      <c r="H81" s="41">
        <f t="shared" ca="1" si="1"/>
        <v>0.25630875592441282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133</v>
      </c>
      <c r="D82" s="38">
        <v>38960</v>
      </c>
      <c r="E82" s="39" t="s">
        <v>76</v>
      </c>
      <c r="F82" s="54">
        <v>0.50208333333333</v>
      </c>
      <c r="G82" s="42"/>
      <c r="H82" s="41">
        <f t="shared" ca="1" si="1"/>
        <v>6.3775334732472877E-2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65</v>
      </c>
      <c r="D83" s="38">
        <v>38489</v>
      </c>
      <c r="E83" s="39" t="s">
        <v>64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154</v>
      </c>
      <c r="D84" s="38">
        <v>38793</v>
      </c>
      <c r="E84" s="39" t="s">
        <v>155</v>
      </c>
      <c r="F84" s="54">
        <v>0.50347222222221899</v>
      </c>
      <c r="G84" s="42"/>
      <c r="H84" s="41">
        <f t="shared" ref="H84:H91" ca="1" si="2">RAND()</f>
        <v>0.62840739720186378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179</v>
      </c>
      <c r="D85" s="38">
        <v>39137</v>
      </c>
      <c r="E85" s="39" t="s">
        <v>64</v>
      </c>
      <c r="F85" s="54">
        <v>0.50416666666666299</v>
      </c>
      <c r="G85" s="42"/>
      <c r="H85" s="41">
        <f t="shared" ca="1" si="2"/>
        <v>0.64440429732890703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151</v>
      </c>
      <c r="D86" s="38">
        <v>38859</v>
      </c>
      <c r="E86" s="39" t="s">
        <v>131</v>
      </c>
      <c r="F86" s="54">
        <v>0.50486111111110699</v>
      </c>
      <c r="G86" s="42"/>
      <c r="H86" s="41">
        <f t="shared" ca="1" si="2"/>
        <v>0.13038830854057581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126</v>
      </c>
      <c r="D87" s="38">
        <v>38458</v>
      </c>
      <c r="E87" s="39" t="s">
        <v>62</v>
      </c>
      <c r="F87" s="54">
        <v>0.50555555555555198</v>
      </c>
      <c r="G87" s="42"/>
      <c r="H87" s="41">
        <f t="shared" ca="1" si="2"/>
        <v>0.436837945735711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141</v>
      </c>
      <c r="D88" s="38">
        <v>38614</v>
      </c>
      <c r="E88" s="39" t="s">
        <v>62</v>
      </c>
      <c r="F88" s="54">
        <v>0.50624999999999598</v>
      </c>
      <c r="G88" s="42"/>
      <c r="H88" s="41">
        <f t="shared" ca="1" si="2"/>
        <v>0.32046705561642752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160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0.55277860992718397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149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4.7213819422266878E-2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97</v>
      </c>
      <c r="D91" s="38">
        <v>38375</v>
      </c>
      <c r="E91" s="39" t="s">
        <v>71</v>
      </c>
      <c r="F91" s="54">
        <v>0.50833333333332897</v>
      </c>
      <c r="G91" s="42"/>
      <c r="H91" s="41">
        <f t="shared" ca="1" si="2"/>
        <v>0.97914993632666403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69</v>
      </c>
      <c r="D92" s="38">
        <v>38944</v>
      </c>
      <c r="E92" s="39" t="s">
        <v>64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163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5.9867478328828883E-3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161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0.92704980514793212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99</v>
      </c>
      <c r="D95" s="38">
        <v>39346</v>
      </c>
      <c r="E95" s="39" t="s">
        <v>64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152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1.4160659175511348E-2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63</v>
      </c>
      <c r="D97" s="38">
        <v>38564</v>
      </c>
      <c r="E97" s="39" t="s">
        <v>64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83</v>
      </c>
      <c r="D98" s="38">
        <v>38452</v>
      </c>
      <c r="E98" s="39" t="s">
        <v>71</v>
      </c>
      <c r="F98" s="54">
        <v>0.51319444444443996</v>
      </c>
      <c r="G98" s="46"/>
      <c r="H98" s="41">
        <f t="shared" ref="H98:H107" ca="1" si="3">RAND()</f>
        <v>0.6059284831860845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75</v>
      </c>
      <c r="D99" s="38">
        <v>38419</v>
      </c>
      <c r="E99" s="39" t="s">
        <v>76</v>
      </c>
      <c r="F99" s="54">
        <v>0.51388888888888395</v>
      </c>
      <c r="G99" s="46"/>
      <c r="H99" s="41">
        <f t="shared" ca="1" si="3"/>
        <v>0.6718612641718007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68</v>
      </c>
      <c r="D100" s="38">
        <v>38425</v>
      </c>
      <c r="E100" s="39" t="s">
        <v>64</v>
      </c>
      <c r="F100" s="54">
        <v>0.51458333333332895</v>
      </c>
      <c r="G100" s="46"/>
      <c r="H100" s="41">
        <f t="shared" ca="1" si="3"/>
        <v>0.7856621226908489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132</v>
      </c>
      <c r="D101" s="38">
        <v>38730</v>
      </c>
      <c r="E101" s="39" t="s">
        <v>64</v>
      </c>
      <c r="F101" s="54">
        <v>0.51527777777777295</v>
      </c>
      <c r="G101" s="46"/>
      <c r="H101" s="41">
        <f t="shared" ca="1" si="3"/>
        <v>0.89453766855182237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125</v>
      </c>
      <c r="D102" s="38">
        <v>38388</v>
      </c>
      <c r="E102" s="39" t="s">
        <v>101</v>
      </c>
      <c r="F102" s="54">
        <v>0.51597222222221795</v>
      </c>
      <c r="G102" s="46"/>
      <c r="H102" s="41">
        <f t="shared" ca="1" si="3"/>
        <v>0.49928202427900426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85</v>
      </c>
      <c r="D103" s="38">
        <v>38822</v>
      </c>
      <c r="E103" s="39" t="s">
        <v>86</v>
      </c>
      <c r="F103" s="54">
        <v>0.51666666666666194</v>
      </c>
      <c r="G103" s="47"/>
      <c r="H103" s="41">
        <f t="shared" ca="1" si="3"/>
        <v>0.84224950601735349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156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0.21589753968520942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137</v>
      </c>
      <c r="D105" s="38">
        <v>38806</v>
      </c>
      <c r="E105" s="39" t="s">
        <v>89</v>
      </c>
      <c r="F105" s="54">
        <v>0.51805555555555105</v>
      </c>
      <c r="G105" s="46"/>
      <c r="H105" s="41">
        <f t="shared" ca="1" si="3"/>
        <v>0.92247329596173144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117</v>
      </c>
      <c r="D106" s="38">
        <v>39306</v>
      </c>
      <c r="E106" s="39" t="s">
        <v>64</v>
      </c>
      <c r="F106" s="54">
        <v>0.51874999999999505</v>
      </c>
      <c r="G106" s="46"/>
      <c r="H106" s="41">
        <f t="shared" ca="1" si="3"/>
        <v>0.4508140018344613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102</v>
      </c>
      <c r="D107" s="38">
        <v>38371</v>
      </c>
      <c r="E107" s="39" t="s">
        <v>96</v>
      </c>
      <c r="F107" s="54">
        <v>0.51944444444443905</v>
      </c>
      <c r="G107" s="46"/>
      <c r="H107" s="41">
        <f t="shared" ca="1" si="3"/>
        <v>0.5672079927575483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130</v>
      </c>
      <c r="D108" s="38">
        <v>38750</v>
      </c>
      <c r="E108" s="39" t="s">
        <v>131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108</v>
      </c>
      <c r="D109" s="38">
        <v>39347</v>
      </c>
      <c r="E109" s="39" t="s">
        <v>64</v>
      </c>
      <c r="F109" s="54">
        <v>0.52083333333332804</v>
      </c>
      <c r="G109" s="46"/>
      <c r="H109" s="41">
        <f t="shared" ref="H109:H117" ca="1" si="4">RAND()</f>
        <v>0.84781575248035601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59</v>
      </c>
      <c r="D110" s="38">
        <v>38828</v>
      </c>
      <c r="E110" s="39" t="s">
        <v>64</v>
      </c>
      <c r="F110" s="54">
        <v>0.52152777777777304</v>
      </c>
      <c r="G110" s="63"/>
      <c r="H110" s="41">
        <f t="shared" ca="1" si="4"/>
        <v>0.82013743085409785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145</v>
      </c>
      <c r="D111" s="38">
        <v>38916</v>
      </c>
      <c r="E111" s="39" t="s">
        <v>76</v>
      </c>
      <c r="F111" s="54">
        <v>0.52222222222221704</v>
      </c>
      <c r="G111" s="63"/>
      <c r="H111" s="41">
        <f t="shared" ca="1" si="4"/>
        <v>0.14718661633229047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127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0.74434323081789955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104</v>
      </c>
      <c r="D113" s="38">
        <v>38970</v>
      </c>
      <c r="E113" s="39" t="s">
        <v>89</v>
      </c>
      <c r="F113" s="54">
        <v>0.52361111111110603</v>
      </c>
      <c r="G113" s="63"/>
      <c r="H113" s="41">
        <f t="shared" ca="1" si="4"/>
        <v>0.72981445792565403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94</v>
      </c>
      <c r="D114" s="38">
        <v>38477</v>
      </c>
      <c r="E114" s="39" t="s">
        <v>176</v>
      </c>
      <c r="F114" s="54">
        <v>0.52430555555555003</v>
      </c>
      <c r="G114" s="63"/>
      <c r="H114" s="41">
        <f t="shared" ca="1" si="4"/>
        <v>0.11175019381350293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90</v>
      </c>
      <c r="D115" s="38">
        <v>38756</v>
      </c>
      <c r="E115" s="39" t="s">
        <v>86</v>
      </c>
      <c r="F115" s="54">
        <v>0.52499999999999403</v>
      </c>
      <c r="G115" s="63"/>
      <c r="H115" s="41">
        <f t="shared" ca="1" si="4"/>
        <v>0.19588049911146721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82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0.54327751641001898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93</v>
      </c>
      <c r="D117" s="38">
        <v>38983</v>
      </c>
      <c r="E117" s="39" t="s">
        <v>64</v>
      </c>
      <c r="F117" s="54">
        <v>0.52638888888888302</v>
      </c>
      <c r="G117" s="64" t="s">
        <v>30</v>
      </c>
      <c r="H117" s="41">
        <f t="shared" ca="1" si="4"/>
        <v>0.29226102611844662</v>
      </c>
      <c r="J117" s="41">
        <v>66</v>
      </c>
    </row>
  </sheetData>
  <sortState ref="A20:K119">
    <sortCondition ref="H20:H119"/>
  </sortState>
  <mergeCells count="17">
    <mergeCell ref="G18:G19"/>
    <mergeCell ref="A18:A19"/>
    <mergeCell ref="B18:B19"/>
    <mergeCell ref="C18:C19"/>
    <mergeCell ref="D18:D19"/>
    <mergeCell ref="E18:E19"/>
    <mergeCell ref="F18:F19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D11:E11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118"/>
  <sheetViews>
    <sheetView tabSelected="1" view="pageBreakPreview" topLeftCell="A63" zoomScale="78" zoomScaleNormal="100" zoomScaleSheetLayoutView="78" workbookViewId="0">
      <selection activeCell="H72" sqref="H72"/>
    </sheetView>
  </sheetViews>
  <sheetFormatPr defaultRowHeight="12.75" x14ac:dyDescent="0.2"/>
  <cols>
    <col min="1" max="1" width="6.125" style="65" customWidth="1"/>
    <col min="2" max="2" width="6.125" style="108" customWidth="1"/>
    <col min="3" max="3" width="10.5" style="108" customWidth="1"/>
    <col min="4" max="4" width="17.5" style="65" customWidth="1"/>
    <col min="5" max="5" width="9.625" style="65" customWidth="1"/>
    <col min="6" max="6" width="6.75" style="65" customWidth="1"/>
    <col min="7" max="7" width="17.12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4.75" style="65" customWidth="1"/>
    <col min="13" max="16384" width="9" style="65"/>
  </cols>
  <sheetData>
    <row r="1" spans="1:12" ht="19.5" customHeight="1" x14ac:dyDescent="0.2">
      <c r="A1" s="223" t="s">
        <v>37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19.5" customHeight="1" x14ac:dyDescent="0.2">
      <c r="A2" s="223" t="s">
        <v>60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19.5" customHeight="1" x14ac:dyDescent="0.2">
      <c r="A3" s="223" t="s">
        <v>38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2" ht="19.5" customHeight="1" x14ac:dyDescent="0.2">
      <c r="A4" s="223" t="s">
        <v>56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8.5" x14ac:dyDescent="0.2">
      <c r="A6" s="224" t="s">
        <v>39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</row>
    <row r="7" spans="1:12" s="67" customFormat="1" ht="18" customHeight="1" x14ac:dyDescent="0.2">
      <c r="A7" s="222" t="s">
        <v>40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</row>
    <row r="8" spans="1:12" s="67" customFormat="1" ht="4.5" customHeight="1" thickBo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8" customHeight="1" thickTop="1" x14ac:dyDescent="0.2">
      <c r="A9" s="227" t="s">
        <v>41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9"/>
    </row>
    <row r="10" spans="1:12" ht="18" customHeight="1" x14ac:dyDescent="0.2">
      <c r="A10" s="230" t="s">
        <v>325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2"/>
    </row>
    <row r="11" spans="1:12" ht="19.5" customHeight="1" x14ac:dyDescent="0.2">
      <c r="A11" s="230" t="s">
        <v>344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2"/>
    </row>
    <row r="12" spans="1:12" ht="5.2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5.75" x14ac:dyDescent="0.2">
      <c r="A13" s="72" t="s">
        <v>329</v>
      </c>
      <c r="B13" s="73"/>
      <c r="C13" s="109"/>
      <c r="D13" s="110"/>
      <c r="E13" s="74"/>
      <c r="F13" s="74"/>
      <c r="G13" s="75" t="s">
        <v>42</v>
      </c>
      <c r="H13" s="74"/>
      <c r="I13" s="74"/>
      <c r="J13" s="74"/>
      <c r="K13" s="76"/>
      <c r="L13" s="77" t="s">
        <v>327</v>
      </c>
    </row>
    <row r="14" spans="1:12" ht="15.75" x14ac:dyDescent="0.2">
      <c r="A14" s="78" t="s">
        <v>326</v>
      </c>
      <c r="B14" s="79"/>
      <c r="C14" s="111"/>
      <c r="D14" s="112"/>
      <c r="E14" s="80"/>
      <c r="F14" s="80"/>
      <c r="G14" s="81" t="s">
        <v>328</v>
      </c>
      <c r="H14" s="80"/>
      <c r="I14" s="80"/>
      <c r="J14" s="80"/>
      <c r="K14" s="82"/>
      <c r="L14" s="83" t="s">
        <v>182</v>
      </c>
    </row>
    <row r="15" spans="1:12" ht="15" x14ac:dyDescent="0.2">
      <c r="A15" s="233" t="s">
        <v>8</v>
      </c>
      <c r="B15" s="234"/>
      <c r="C15" s="234"/>
      <c r="D15" s="234"/>
      <c r="E15" s="234"/>
      <c r="F15" s="234"/>
      <c r="G15" s="235"/>
      <c r="H15" s="84" t="s">
        <v>9</v>
      </c>
      <c r="I15" s="85"/>
      <c r="J15" s="85"/>
      <c r="K15" s="85"/>
      <c r="L15" s="86"/>
    </row>
    <row r="16" spans="1:12" ht="15" x14ac:dyDescent="0.2">
      <c r="A16" s="87" t="s">
        <v>10</v>
      </c>
      <c r="B16" s="88"/>
      <c r="C16" s="88"/>
      <c r="D16" s="89"/>
      <c r="E16" s="90"/>
      <c r="F16" s="89"/>
      <c r="G16" s="91"/>
      <c r="H16" s="92" t="s">
        <v>11</v>
      </c>
      <c r="I16" s="93"/>
      <c r="J16" s="93"/>
      <c r="K16" s="93"/>
      <c r="L16" s="94"/>
    </row>
    <row r="17" spans="1:18" ht="15" x14ac:dyDescent="0.2">
      <c r="A17" s="87" t="s">
        <v>12</v>
      </c>
      <c r="B17" s="88"/>
      <c r="C17" s="88"/>
      <c r="D17" s="95"/>
      <c r="E17" s="90"/>
      <c r="F17" s="89"/>
      <c r="G17" s="91" t="s">
        <v>58</v>
      </c>
      <c r="H17" s="92" t="s">
        <v>172</v>
      </c>
      <c r="I17" s="93"/>
      <c r="J17" s="93"/>
      <c r="K17" s="93"/>
      <c r="L17" s="94"/>
    </row>
    <row r="18" spans="1:18" ht="15" x14ac:dyDescent="0.2">
      <c r="A18" s="87" t="s">
        <v>14</v>
      </c>
      <c r="B18" s="88"/>
      <c r="C18" s="88"/>
      <c r="D18" s="95"/>
      <c r="E18" s="90"/>
      <c r="F18" s="89"/>
      <c r="G18" s="91" t="s">
        <v>180</v>
      </c>
      <c r="H18" s="92" t="s">
        <v>173</v>
      </c>
      <c r="I18" s="93"/>
      <c r="J18" s="93"/>
      <c r="K18" s="93"/>
      <c r="L18" s="94"/>
    </row>
    <row r="19" spans="1:18" ht="15.75" thickBot="1" x14ac:dyDescent="0.25">
      <c r="A19" s="87" t="s">
        <v>16</v>
      </c>
      <c r="B19" s="96"/>
      <c r="C19" s="96"/>
      <c r="D19" s="97"/>
      <c r="E19" s="97"/>
      <c r="F19" s="97"/>
      <c r="G19" s="98" t="s">
        <v>181</v>
      </c>
      <c r="H19" s="92" t="s">
        <v>174</v>
      </c>
      <c r="I19" s="93"/>
      <c r="J19" s="93"/>
      <c r="K19" s="121">
        <v>52</v>
      </c>
      <c r="L19" s="94" t="s">
        <v>343</v>
      </c>
    </row>
    <row r="20" spans="1:18" ht="9.75" customHeight="1" thickTop="1" thickBot="1" x14ac:dyDescent="0.25">
      <c r="A20" s="99"/>
      <c r="B20" s="100"/>
      <c r="C20" s="100"/>
      <c r="D20" s="101"/>
      <c r="E20" s="101"/>
      <c r="F20" s="101"/>
      <c r="G20" s="101"/>
      <c r="H20" s="101"/>
      <c r="I20" s="101"/>
      <c r="J20" s="101"/>
      <c r="K20" s="101"/>
      <c r="L20" s="102"/>
    </row>
    <row r="21" spans="1:18" s="103" customFormat="1" ht="21" customHeight="1" thickTop="1" x14ac:dyDescent="0.2">
      <c r="A21" s="236" t="s">
        <v>43</v>
      </c>
      <c r="B21" s="238" t="s">
        <v>19</v>
      </c>
      <c r="C21" s="238" t="s">
        <v>44</v>
      </c>
      <c r="D21" s="238" t="s">
        <v>20</v>
      </c>
      <c r="E21" s="238" t="s">
        <v>45</v>
      </c>
      <c r="F21" s="238" t="s">
        <v>46</v>
      </c>
      <c r="G21" s="238" t="s">
        <v>22</v>
      </c>
      <c r="H21" s="238" t="s">
        <v>47</v>
      </c>
      <c r="I21" s="238" t="s">
        <v>48</v>
      </c>
      <c r="J21" s="238" t="s">
        <v>49</v>
      </c>
      <c r="K21" s="225" t="s">
        <v>50</v>
      </c>
      <c r="L21" s="240" t="s">
        <v>23</v>
      </c>
    </row>
    <row r="22" spans="1:18" s="103" customFormat="1" ht="13.5" customHeight="1" x14ac:dyDescent="0.2">
      <c r="A22" s="237"/>
      <c r="B22" s="239"/>
      <c r="C22" s="239"/>
      <c r="D22" s="239"/>
      <c r="E22" s="239"/>
      <c r="F22" s="239"/>
      <c r="G22" s="239"/>
      <c r="H22" s="239"/>
      <c r="I22" s="239"/>
      <c r="J22" s="239"/>
      <c r="K22" s="226"/>
      <c r="L22" s="241"/>
    </row>
    <row r="23" spans="1:18" s="104" customFormat="1" ht="26.25" customHeight="1" x14ac:dyDescent="0.2">
      <c r="A23" s="128">
        <v>1</v>
      </c>
      <c r="B23" s="113">
        <v>40</v>
      </c>
      <c r="C23" s="113">
        <v>10092621745</v>
      </c>
      <c r="D23" s="114" t="s">
        <v>59</v>
      </c>
      <c r="E23" s="115" t="s">
        <v>185</v>
      </c>
      <c r="F23" s="105" t="s">
        <v>61</v>
      </c>
      <c r="G23" s="119" t="s">
        <v>64</v>
      </c>
      <c r="H23" s="182">
        <v>5.1064814814814813E-2</v>
      </c>
      <c r="I23" s="182"/>
      <c r="J23" s="120">
        <f>IFERROR($K$19*3600/(HOUR(H23)*3600+MINUTE(H23)*60+SECOND(H23)),"")</f>
        <v>42.42973708068903</v>
      </c>
      <c r="K23" s="107" t="s">
        <v>61</v>
      </c>
      <c r="L23" s="129"/>
      <c r="M23" s="65"/>
      <c r="N23" s="65"/>
      <c r="O23" s="65"/>
      <c r="P23" s="65"/>
      <c r="Q23" s="65"/>
      <c r="R23" s="65"/>
    </row>
    <row r="24" spans="1:18" s="104" customFormat="1" ht="27.75" customHeight="1" x14ac:dyDescent="0.2">
      <c r="A24" s="128">
        <v>2</v>
      </c>
      <c r="B24" s="113">
        <v>42</v>
      </c>
      <c r="C24" s="113">
        <v>10095277121</v>
      </c>
      <c r="D24" s="114" t="s">
        <v>118</v>
      </c>
      <c r="E24" s="115" t="s">
        <v>190</v>
      </c>
      <c r="F24" s="105" t="s">
        <v>170</v>
      </c>
      <c r="G24" s="119" t="s">
        <v>64</v>
      </c>
      <c r="H24" s="182">
        <v>5.1064814814814813E-2</v>
      </c>
      <c r="I24" s="183">
        <f>H24-$H$23</f>
        <v>0</v>
      </c>
      <c r="J24" s="120">
        <f t="shared" ref="J24:J87" si="0">IFERROR($K$19*3600/(HOUR(H24)*3600+MINUTE(H24)*60+SECOND(H24)),"")</f>
        <v>42.42973708068903</v>
      </c>
      <c r="K24" s="107" t="s">
        <v>61</v>
      </c>
      <c r="L24" s="129"/>
      <c r="M24" s="65"/>
      <c r="N24" s="65"/>
      <c r="O24" s="65"/>
      <c r="P24" s="65"/>
      <c r="Q24" s="65"/>
      <c r="R24" s="65"/>
    </row>
    <row r="25" spans="1:18" s="104" customFormat="1" ht="27.75" customHeight="1" x14ac:dyDescent="0.2">
      <c r="A25" s="128">
        <v>3</v>
      </c>
      <c r="B25" s="113">
        <v>65</v>
      </c>
      <c r="C25" s="113">
        <v>10104993184</v>
      </c>
      <c r="D25" s="114" t="s">
        <v>193</v>
      </c>
      <c r="E25" s="115" t="s">
        <v>194</v>
      </c>
      <c r="F25" s="117" t="s">
        <v>170</v>
      </c>
      <c r="G25" s="119" t="s">
        <v>195</v>
      </c>
      <c r="H25" s="182">
        <v>5.1064814814814813E-2</v>
      </c>
      <c r="I25" s="183">
        <f t="shared" ref="I25:I68" si="1">H25-$H$23</f>
        <v>0</v>
      </c>
      <c r="J25" s="120">
        <f t="shared" si="0"/>
        <v>42.42973708068903</v>
      </c>
      <c r="K25" s="107" t="s">
        <v>61</v>
      </c>
      <c r="L25" s="130"/>
    </row>
    <row r="26" spans="1:18" s="104" customFormat="1" ht="27.75" customHeight="1" x14ac:dyDescent="0.2">
      <c r="A26" s="128">
        <v>4</v>
      </c>
      <c r="B26" s="113">
        <v>50</v>
      </c>
      <c r="C26" s="113">
        <v>10125311957</v>
      </c>
      <c r="D26" s="114" t="s">
        <v>186</v>
      </c>
      <c r="E26" s="115" t="s">
        <v>187</v>
      </c>
      <c r="F26" s="117" t="s">
        <v>168</v>
      </c>
      <c r="G26" s="119" t="s">
        <v>64</v>
      </c>
      <c r="H26" s="182">
        <v>5.1064814814814813E-2</v>
      </c>
      <c r="I26" s="183">
        <f t="shared" si="1"/>
        <v>0</v>
      </c>
      <c r="J26" s="120">
        <f t="shared" si="0"/>
        <v>42.42973708068903</v>
      </c>
      <c r="K26" s="107" t="s">
        <v>61</v>
      </c>
      <c r="L26" s="129"/>
      <c r="M26" s="65"/>
      <c r="N26" s="65"/>
      <c r="O26" s="65"/>
      <c r="P26" s="65"/>
      <c r="Q26" s="65"/>
      <c r="R26" s="65"/>
    </row>
    <row r="27" spans="1:18" s="104" customFormat="1" ht="27.75" customHeight="1" x14ac:dyDescent="0.2">
      <c r="A27" s="128">
        <v>5</v>
      </c>
      <c r="B27" s="113">
        <v>63</v>
      </c>
      <c r="C27" s="113">
        <v>10114922853</v>
      </c>
      <c r="D27" s="114" t="s">
        <v>204</v>
      </c>
      <c r="E27" s="115" t="s">
        <v>205</v>
      </c>
      <c r="F27" s="105" t="s">
        <v>61</v>
      </c>
      <c r="G27" s="119" t="s">
        <v>195</v>
      </c>
      <c r="H27" s="182">
        <v>5.1064814814814813E-2</v>
      </c>
      <c r="I27" s="183">
        <f t="shared" si="1"/>
        <v>0</v>
      </c>
      <c r="J27" s="120">
        <f t="shared" si="0"/>
        <v>42.42973708068903</v>
      </c>
      <c r="K27" s="107" t="s">
        <v>61</v>
      </c>
      <c r="L27" s="129"/>
      <c r="M27" s="65"/>
      <c r="N27" s="65"/>
      <c r="O27" s="65"/>
      <c r="P27" s="65"/>
      <c r="Q27" s="65"/>
      <c r="R27" s="65"/>
    </row>
    <row r="28" spans="1:18" s="104" customFormat="1" ht="27.75" customHeight="1" x14ac:dyDescent="0.2">
      <c r="A28" s="128">
        <v>6</v>
      </c>
      <c r="B28" s="113">
        <v>45</v>
      </c>
      <c r="C28" s="113">
        <v>10111626065</v>
      </c>
      <c r="D28" s="114" t="s">
        <v>108</v>
      </c>
      <c r="E28" s="115" t="s">
        <v>207</v>
      </c>
      <c r="F28" s="105" t="s">
        <v>170</v>
      </c>
      <c r="G28" s="119" t="s">
        <v>64</v>
      </c>
      <c r="H28" s="182">
        <v>5.230324074074074E-2</v>
      </c>
      <c r="I28" s="183">
        <f t="shared" si="1"/>
        <v>1.2384259259259275E-3</v>
      </c>
      <c r="J28" s="120">
        <f t="shared" si="0"/>
        <v>41.425094047355607</v>
      </c>
      <c r="K28" s="107" t="s">
        <v>61</v>
      </c>
      <c r="L28" s="129"/>
      <c r="M28" s="65"/>
      <c r="N28" s="65"/>
      <c r="O28" s="65"/>
      <c r="P28" s="65"/>
      <c r="Q28" s="65"/>
      <c r="R28" s="65"/>
    </row>
    <row r="29" spans="1:18" s="104" customFormat="1" ht="27.75" customHeight="1" x14ac:dyDescent="0.2">
      <c r="A29" s="128">
        <v>7</v>
      </c>
      <c r="B29" s="113">
        <v>46</v>
      </c>
      <c r="C29" s="113">
        <v>10111627378</v>
      </c>
      <c r="D29" s="114" t="s">
        <v>124</v>
      </c>
      <c r="E29" s="115" t="s">
        <v>196</v>
      </c>
      <c r="F29" s="117" t="s">
        <v>170</v>
      </c>
      <c r="G29" s="119" t="s">
        <v>64</v>
      </c>
      <c r="H29" s="182">
        <v>5.230324074074074E-2</v>
      </c>
      <c r="I29" s="183">
        <f t="shared" si="1"/>
        <v>1.2384259259259275E-3</v>
      </c>
      <c r="J29" s="120">
        <f t="shared" si="0"/>
        <v>41.425094047355607</v>
      </c>
      <c r="K29" s="107"/>
      <c r="L29" s="129"/>
      <c r="M29" s="65"/>
      <c r="N29" s="65"/>
      <c r="O29" s="65"/>
      <c r="P29" s="65"/>
      <c r="Q29" s="65"/>
      <c r="R29" s="65"/>
    </row>
    <row r="30" spans="1:18" s="104" customFormat="1" ht="27.75" customHeight="1" x14ac:dyDescent="0.2">
      <c r="A30" s="128">
        <v>8</v>
      </c>
      <c r="B30" s="113">
        <v>74</v>
      </c>
      <c r="C30" s="113">
        <v>10111498046</v>
      </c>
      <c r="D30" s="114" t="s">
        <v>261</v>
      </c>
      <c r="E30" s="115" t="s">
        <v>262</v>
      </c>
      <c r="F30" s="117" t="s">
        <v>169</v>
      </c>
      <c r="G30" s="119" t="s">
        <v>62</v>
      </c>
      <c r="H30" s="182">
        <v>5.230324074074074E-2</v>
      </c>
      <c r="I30" s="183">
        <f t="shared" si="1"/>
        <v>1.2384259259259275E-3</v>
      </c>
      <c r="J30" s="120">
        <f t="shared" si="0"/>
        <v>41.425094047355607</v>
      </c>
      <c r="K30" s="107"/>
      <c r="L30" s="129"/>
      <c r="M30" s="65"/>
      <c r="N30" s="65"/>
      <c r="O30" s="65"/>
      <c r="P30" s="65"/>
      <c r="Q30" s="65"/>
      <c r="R30" s="65"/>
    </row>
    <row r="31" spans="1:18" s="104" customFormat="1" ht="27.75" customHeight="1" x14ac:dyDescent="0.2">
      <c r="A31" s="128">
        <v>9</v>
      </c>
      <c r="B31" s="113">
        <v>53</v>
      </c>
      <c r="C31" s="113">
        <v>10115493638</v>
      </c>
      <c r="D31" s="114" t="s">
        <v>202</v>
      </c>
      <c r="E31" s="115" t="s">
        <v>203</v>
      </c>
      <c r="F31" s="117" t="s">
        <v>169</v>
      </c>
      <c r="G31" s="119" t="s">
        <v>64</v>
      </c>
      <c r="H31" s="182">
        <v>5.230324074074074E-2</v>
      </c>
      <c r="I31" s="183">
        <f t="shared" si="1"/>
        <v>1.2384259259259275E-3</v>
      </c>
      <c r="J31" s="120">
        <f t="shared" si="0"/>
        <v>41.425094047355607</v>
      </c>
      <c r="K31" s="107"/>
      <c r="L31" s="129"/>
      <c r="M31" s="65"/>
      <c r="N31" s="65"/>
      <c r="O31" s="65"/>
      <c r="P31" s="65"/>
      <c r="Q31" s="65"/>
      <c r="R31" s="65"/>
    </row>
    <row r="32" spans="1:18" s="104" customFormat="1" ht="27.75" customHeight="1" x14ac:dyDescent="0.2">
      <c r="A32" s="128">
        <v>10</v>
      </c>
      <c r="B32" s="113">
        <v>51</v>
      </c>
      <c r="C32" s="113">
        <v>10125311856</v>
      </c>
      <c r="D32" s="114" t="s">
        <v>198</v>
      </c>
      <c r="E32" s="115" t="s">
        <v>187</v>
      </c>
      <c r="F32" s="117" t="s">
        <v>168</v>
      </c>
      <c r="G32" s="119" t="s">
        <v>64</v>
      </c>
      <c r="H32" s="182">
        <v>5.230324074074074E-2</v>
      </c>
      <c r="I32" s="183">
        <f t="shared" si="1"/>
        <v>1.2384259259259275E-3</v>
      </c>
      <c r="J32" s="120">
        <f t="shared" si="0"/>
        <v>41.425094047355607</v>
      </c>
      <c r="K32" s="106"/>
      <c r="L32" s="130"/>
    </row>
    <row r="33" spans="1:18" s="104" customFormat="1" ht="27.75" customHeight="1" x14ac:dyDescent="0.2">
      <c r="A33" s="128">
        <v>11</v>
      </c>
      <c r="B33" s="113">
        <v>67</v>
      </c>
      <c r="C33" s="113">
        <v>10104991770</v>
      </c>
      <c r="D33" s="114" t="s">
        <v>230</v>
      </c>
      <c r="E33" s="115" t="s">
        <v>231</v>
      </c>
      <c r="F33" s="117" t="s">
        <v>170</v>
      </c>
      <c r="G33" s="119" t="s">
        <v>195</v>
      </c>
      <c r="H33" s="182">
        <v>5.230324074074074E-2</v>
      </c>
      <c r="I33" s="183">
        <f t="shared" si="1"/>
        <v>1.2384259259259275E-3</v>
      </c>
      <c r="J33" s="120">
        <f t="shared" si="0"/>
        <v>41.425094047355607</v>
      </c>
      <c r="K33" s="107"/>
      <c r="L33" s="129"/>
      <c r="M33" s="65"/>
      <c r="N33" s="65"/>
      <c r="O33" s="65"/>
      <c r="P33" s="65"/>
      <c r="Q33" s="65"/>
      <c r="R33" s="65"/>
    </row>
    <row r="34" spans="1:18" s="104" customFormat="1" ht="27.75" customHeight="1" x14ac:dyDescent="0.2">
      <c r="A34" s="128">
        <v>12</v>
      </c>
      <c r="B34" s="113">
        <v>71</v>
      </c>
      <c r="C34" s="113">
        <v>10126940951</v>
      </c>
      <c r="D34" s="114" t="s">
        <v>288</v>
      </c>
      <c r="E34" s="115" t="s">
        <v>289</v>
      </c>
      <c r="F34" s="117" t="s">
        <v>169</v>
      </c>
      <c r="G34" s="119" t="s">
        <v>62</v>
      </c>
      <c r="H34" s="182">
        <v>5.230324074074074E-2</v>
      </c>
      <c r="I34" s="183">
        <f t="shared" si="1"/>
        <v>1.2384259259259275E-3</v>
      </c>
      <c r="J34" s="120">
        <f t="shared" si="0"/>
        <v>41.425094047355607</v>
      </c>
      <c r="K34" s="107"/>
      <c r="L34" s="129"/>
      <c r="M34" s="65"/>
      <c r="N34" s="65"/>
      <c r="O34" s="65"/>
      <c r="P34" s="65"/>
      <c r="Q34" s="65"/>
      <c r="R34" s="65"/>
    </row>
    <row r="35" spans="1:18" ht="27.75" customHeight="1" x14ac:dyDescent="0.2">
      <c r="A35" s="128">
        <v>13</v>
      </c>
      <c r="B35" s="113">
        <v>49</v>
      </c>
      <c r="C35" s="113">
        <v>10105526078</v>
      </c>
      <c r="D35" s="114" t="s">
        <v>217</v>
      </c>
      <c r="E35" s="115" t="s">
        <v>218</v>
      </c>
      <c r="F35" s="105" t="s">
        <v>168</v>
      </c>
      <c r="G35" s="119" t="s">
        <v>64</v>
      </c>
      <c r="H35" s="182">
        <v>5.230324074074074E-2</v>
      </c>
      <c r="I35" s="183">
        <f t="shared" si="1"/>
        <v>1.2384259259259275E-3</v>
      </c>
      <c r="J35" s="120">
        <f t="shared" si="0"/>
        <v>41.425094047355607</v>
      </c>
      <c r="K35" s="107"/>
      <c r="L35" s="129"/>
    </row>
    <row r="36" spans="1:18" s="104" customFormat="1" ht="27.75" customHeight="1" x14ac:dyDescent="0.2">
      <c r="A36" s="128">
        <v>14</v>
      </c>
      <c r="B36" s="113">
        <v>73</v>
      </c>
      <c r="C36" s="113">
        <v>10125723603</v>
      </c>
      <c r="D36" s="114" t="s">
        <v>254</v>
      </c>
      <c r="E36" s="115" t="s">
        <v>255</v>
      </c>
      <c r="F36" s="105" t="s">
        <v>169</v>
      </c>
      <c r="G36" s="119" t="s">
        <v>62</v>
      </c>
      <c r="H36" s="182">
        <v>5.230324074074074E-2</v>
      </c>
      <c r="I36" s="183">
        <f t="shared" si="1"/>
        <v>1.2384259259259275E-3</v>
      </c>
      <c r="J36" s="120">
        <f t="shared" si="0"/>
        <v>41.425094047355607</v>
      </c>
      <c r="K36" s="107"/>
      <c r="L36" s="129"/>
      <c r="M36" s="65"/>
      <c r="N36" s="65"/>
      <c r="O36" s="65"/>
      <c r="P36" s="65"/>
      <c r="Q36" s="65"/>
      <c r="R36" s="65"/>
    </row>
    <row r="37" spans="1:18" s="104" customFormat="1" ht="27.75" customHeight="1" x14ac:dyDescent="0.2">
      <c r="A37" s="128">
        <v>15</v>
      </c>
      <c r="B37" s="113">
        <v>64</v>
      </c>
      <c r="C37" s="113">
        <v>10104991871</v>
      </c>
      <c r="D37" s="114" t="s">
        <v>222</v>
      </c>
      <c r="E37" s="115" t="s">
        <v>223</v>
      </c>
      <c r="F37" s="117" t="s">
        <v>170</v>
      </c>
      <c r="G37" s="119" t="s">
        <v>195</v>
      </c>
      <c r="H37" s="182">
        <v>5.230324074074074E-2</v>
      </c>
      <c r="I37" s="183">
        <f t="shared" si="1"/>
        <v>1.2384259259259275E-3</v>
      </c>
      <c r="J37" s="120">
        <f t="shared" si="0"/>
        <v>41.425094047355607</v>
      </c>
      <c r="K37" s="107"/>
      <c r="L37" s="129"/>
      <c r="M37" s="65"/>
      <c r="N37" s="65"/>
      <c r="O37" s="65"/>
      <c r="P37" s="65"/>
      <c r="Q37" s="65"/>
      <c r="R37" s="65"/>
    </row>
    <row r="38" spans="1:18" s="104" customFormat="1" ht="27.75" customHeight="1" x14ac:dyDescent="0.2">
      <c r="A38" s="128">
        <v>16</v>
      </c>
      <c r="B38" s="113">
        <v>43</v>
      </c>
      <c r="C38" s="113">
        <v>10091544742</v>
      </c>
      <c r="D38" s="114" t="s">
        <v>99</v>
      </c>
      <c r="E38" s="115" t="s">
        <v>199</v>
      </c>
      <c r="F38" s="105" t="s">
        <v>170</v>
      </c>
      <c r="G38" s="119" t="s">
        <v>64</v>
      </c>
      <c r="H38" s="182">
        <v>5.230324074074074E-2</v>
      </c>
      <c r="I38" s="183">
        <f t="shared" si="1"/>
        <v>1.2384259259259275E-3</v>
      </c>
      <c r="J38" s="120">
        <f t="shared" si="0"/>
        <v>41.425094047355607</v>
      </c>
      <c r="K38" s="107"/>
      <c r="L38" s="129"/>
      <c r="M38" s="65"/>
      <c r="N38" s="65"/>
      <c r="O38" s="65"/>
      <c r="P38" s="65"/>
      <c r="Q38" s="65"/>
      <c r="R38" s="65"/>
    </row>
    <row r="39" spans="1:18" ht="27.75" customHeight="1" x14ac:dyDescent="0.2">
      <c r="A39" s="128">
        <v>17</v>
      </c>
      <c r="B39" s="113">
        <v>44</v>
      </c>
      <c r="C39" s="113">
        <v>10111625257</v>
      </c>
      <c r="D39" s="114" t="s">
        <v>129</v>
      </c>
      <c r="E39" s="115" t="s">
        <v>220</v>
      </c>
      <c r="F39" s="117" t="s">
        <v>169</v>
      </c>
      <c r="G39" s="119" t="s">
        <v>64</v>
      </c>
      <c r="H39" s="182">
        <v>5.230324074074074E-2</v>
      </c>
      <c r="I39" s="183">
        <f t="shared" si="1"/>
        <v>1.2384259259259275E-3</v>
      </c>
      <c r="J39" s="120">
        <f t="shared" si="0"/>
        <v>41.425094047355607</v>
      </c>
      <c r="K39" s="107"/>
      <c r="L39" s="129"/>
    </row>
    <row r="40" spans="1:18" ht="27.75" customHeight="1" x14ac:dyDescent="0.2">
      <c r="A40" s="128">
        <v>18</v>
      </c>
      <c r="B40" s="113">
        <v>9</v>
      </c>
      <c r="C40" s="113">
        <v>10116658850</v>
      </c>
      <c r="D40" s="114" t="s">
        <v>154</v>
      </c>
      <c r="E40" s="115" t="s">
        <v>258</v>
      </c>
      <c r="F40" s="117" t="s">
        <v>170</v>
      </c>
      <c r="G40" s="119" t="s">
        <v>155</v>
      </c>
      <c r="H40" s="182">
        <v>5.230324074074074E-2</v>
      </c>
      <c r="I40" s="183">
        <f t="shared" si="1"/>
        <v>1.2384259259259275E-3</v>
      </c>
      <c r="J40" s="120">
        <f t="shared" si="0"/>
        <v>41.425094047355607</v>
      </c>
      <c r="K40" s="107"/>
      <c r="L40" s="129"/>
    </row>
    <row r="41" spans="1:18" ht="27.75" customHeight="1" x14ac:dyDescent="0.2">
      <c r="A41" s="128">
        <v>19</v>
      </c>
      <c r="B41" s="113">
        <v>3</v>
      </c>
      <c r="C41" s="113">
        <v>10104284983</v>
      </c>
      <c r="D41" s="114" t="s">
        <v>225</v>
      </c>
      <c r="E41" s="115" t="s">
        <v>226</v>
      </c>
      <c r="F41" s="117" t="s">
        <v>61</v>
      </c>
      <c r="G41" s="119" t="s">
        <v>34</v>
      </c>
      <c r="H41" s="182">
        <v>5.230324074074074E-2</v>
      </c>
      <c r="I41" s="183">
        <f t="shared" si="1"/>
        <v>1.2384259259259275E-3</v>
      </c>
      <c r="J41" s="120">
        <f t="shared" si="0"/>
        <v>41.425094047355607</v>
      </c>
      <c r="K41" s="107"/>
      <c r="L41" s="129"/>
    </row>
    <row r="42" spans="1:18" ht="27.75" customHeight="1" x14ac:dyDescent="0.2">
      <c r="A42" s="128">
        <v>20</v>
      </c>
      <c r="B42" s="113">
        <v>6</v>
      </c>
      <c r="C42" s="113">
        <v>10096753036</v>
      </c>
      <c r="D42" s="114" t="s">
        <v>122</v>
      </c>
      <c r="E42" s="115" t="s">
        <v>206</v>
      </c>
      <c r="F42" s="117" t="s">
        <v>170</v>
      </c>
      <c r="G42" s="119" t="s">
        <v>34</v>
      </c>
      <c r="H42" s="182">
        <v>5.230324074074074E-2</v>
      </c>
      <c r="I42" s="183">
        <f t="shared" si="1"/>
        <v>1.2384259259259275E-3</v>
      </c>
      <c r="J42" s="120">
        <f t="shared" si="0"/>
        <v>41.425094047355607</v>
      </c>
      <c r="K42" s="107"/>
      <c r="L42" s="129"/>
    </row>
    <row r="43" spans="1:18" ht="27.75" customHeight="1" x14ac:dyDescent="0.2">
      <c r="A43" s="128">
        <v>21</v>
      </c>
      <c r="B43" s="113">
        <v>70</v>
      </c>
      <c r="C43" s="113">
        <v>10114924267</v>
      </c>
      <c r="D43" s="114" t="s">
        <v>271</v>
      </c>
      <c r="E43" s="115" t="s">
        <v>272</v>
      </c>
      <c r="F43" s="117" t="s">
        <v>170</v>
      </c>
      <c r="G43" s="119" t="s">
        <v>62</v>
      </c>
      <c r="H43" s="182">
        <v>5.230324074074074E-2</v>
      </c>
      <c r="I43" s="183">
        <f t="shared" si="1"/>
        <v>1.2384259259259275E-3</v>
      </c>
      <c r="J43" s="120">
        <f t="shared" si="0"/>
        <v>41.425094047355607</v>
      </c>
      <c r="K43" s="107"/>
      <c r="L43" s="129"/>
    </row>
    <row r="44" spans="1:18" ht="27.75" customHeight="1" x14ac:dyDescent="0.2">
      <c r="A44" s="128">
        <v>22</v>
      </c>
      <c r="B44" s="113">
        <v>19</v>
      </c>
      <c r="C44" s="113">
        <v>10084385132</v>
      </c>
      <c r="D44" s="114" t="s">
        <v>210</v>
      </c>
      <c r="E44" s="115" t="s">
        <v>211</v>
      </c>
      <c r="F44" s="117" t="s">
        <v>169</v>
      </c>
      <c r="G44" s="119" t="s">
        <v>212</v>
      </c>
      <c r="H44" s="182">
        <v>5.230324074074074E-2</v>
      </c>
      <c r="I44" s="183">
        <f t="shared" si="1"/>
        <v>1.2384259259259275E-3</v>
      </c>
      <c r="J44" s="120">
        <f t="shared" si="0"/>
        <v>41.425094047355607</v>
      </c>
      <c r="K44" s="107"/>
      <c r="L44" s="129"/>
    </row>
    <row r="45" spans="1:18" ht="27.75" customHeight="1" x14ac:dyDescent="0.2">
      <c r="A45" s="128">
        <v>23</v>
      </c>
      <c r="B45" s="113">
        <v>10</v>
      </c>
      <c r="C45" s="113">
        <v>10116023704</v>
      </c>
      <c r="D45" s="114" t="s">
        <v>278</v>
      </c>
      <c r="E45" s="115" t="s">
        <v>279</v>
      </c>
      <c r="F45" s="117" t="s">
        <v>169</v>
      </c>
      <c r="G45" s="119" t="s">
        <v>155</v>
      </c>
      <c r="H45" s="182">
        <v>5.230324074074074E-2</v>
      </c>
      <c r="I45" s="183">
        <f t="shared" si="1"/>
        <v>1.2384259259259275E-3</v>
      </c>
      <c r="J45" s="120">
        <f t="shared" si="0"/>
        <v>41.425094047355607</v>
      </c>
      <c r="K45" s="107"/>
      <c r="L45" s="129"/>
    </row>
    <row r="46" spans="1:18" ht="27.75" customHeight="1" x14ac:dyDescent="0.2">
      <c r="A46" s="128">
        <v>24</v>
      </c>
      <c r="B46" s="113">
        <v>47</v>
      </c>
      <c r="C46" s="113">
        <v>10120261287</v>
      </c>
      <c r="D46" s="114" t="s">
        <v>183</v>
      </c>
      <c r="E46" s="115" t="s">
        <v>184</v>
      </c>
      <c r="F46" s="117" t="s">
        <v>170</v>
      </c>
      <c r="G46" s="119" t="s">
        <v>64</v>
      </c>
      <c r="H46" s="182">
        <v>5.2337962962962968E-2</v>
      </c>
      <c r="I46" s="183">
        <f t="shared" si="1"/>
        <v>1.2731481481481552E-3</v>
      </c>
      <c r="J46" s="120">
        <f t="shared" si="0"/>
        <v>41.397611676249447</v>
      </c>
      <c r="K46" s="107"/>
      <c r="L46" s="129"/>
    </row>
    <row r="47" spans="1:18" ht="27.75" customHeight="1" x14ac:dyDescent="0.2">
      <c r="A47" s="128">
        <v>25</v>
      </c>
      <c r="B47" s="113">
        <v>24</v>
      </c>
      <c r="C47" s="113">
        <v>10128097776</v>
      </c>
      <c r="D47" s="114" t="s">
        <v>237</v>
      </c>
      <c r="E47" s="115" t="s">
        <v>238</v>
      </c>
      <c r="F47" s="117" t="s">
        <v>169</v>
      </c>
      <c r="G47" s="119" t="s">
        <v>171</v>
      </c>
      <c r="H47" s="182">
        <v>5.2337962962962968E-2</v>
      </c>
      <c r="I47" s="183">
        <f t="shared" si="1"/>
        <v>1.2731481481481552E-3</v>
      </c>
      <c r="J47" s="120">
        <f t="shared" si="0"/>
        <v>41.397611676249447</v>
      </c>
      <c r="K47" s="107"/>
      <c r="L47" s="129"/>
    </row>
    <row r="48" spans="1:18" ht="27.75" customHeight="1" x14ac:dyDescent="0.2">
      <c r="A48" s="128">
        <v>26</v>
      </c>
      <c r="B48" s="113">
        <v>66</v>
      </c>
      <c r="C48" s="113">
        <v>10104924678</v>
      </c>
      <c r="D48" s="114" t="s">
        <v>208</v>
      </c>
      <c r="E48" s="115" t="s">
        <v>209</v>
      </c>
      <c r="F48" s="117" t="s">
        <v>61</v>
      </c>
      <c r="G48" s="119" t="s">
        <v>195</v>
      </c>
      <c r="H48" s="182">
        <v>5.2337962962962968E-2</v>
      </c>
      <c r="I48" s="183">
        <f t="shared" si="1"/>
        <v>1.2731481481481552E-3</v>
      </c>
      <c r="J48" s="120">
        <f t="shared" si="0"/>
        <v>41.397611676249447</v>
      </c>
      <c r="K48" s="107"/>
      <c r="L48" s="129"/>
    </row>
    <row r="49" spans="1:18" ht="27.75" customHeight="1" x14ac:dyDescent="0.2">
      <c r="A49" s="128">
        <v>27</v>
      </c>
      <c r="B49" s="113">
        <v>75</v>
      </c>
      <c r="C49" s="113">
        <v>10112147037</v>
      </c>
      <c r="D49" s="114" t="s">
        <v>286</v>
      </c>
      <c r="E49" s="115" t="s">
        <v>287</v>
      </c>
      <c r="F49" s="117" t="s">
        <v>169</v>
      </c>
      <c r="G49" s="119" t="s">
        <v>62</v>
      </c>
      <c r="H49" s="182">
        <v>5.2337962962962968E-2</v>
      </c>
      <c r="I49" s="183">
        <f t="shared" si="1"/>
        <v>1.2731481481481552E-3</v>
      </c>
      <c r="J49" s="120">
        <f t="shared" si="0"/>
        <v>41.397611676249447</v>
      </c>
      <c r="K49" s="116"/>
      <c r="L49" s="131"/>
      <c r="M49" s="104"/>
      <c r="N49" s="104"/>
      <c r="O49" s="104"/>
      <c r="P49" s="104"/>
      <c r="Q49" s="104"/>
      <c r="R49" s="104"/>
    </row>
    <row r="50" spans="1:18" ht="27.75" customHeight="1" x14ac:dyDescent="0.2">
      <c r="A50" s="128">
        <v>28</v>
      </c>
      <c r="B50" s="113">
        <v>54</v>
      </c>
      <c r="C50" s="113">
        <v>10114985295</v>
      </c>
      <c r="D50" s="114" t="s">
        <v>142</v>
      </c>
      <c r="E50" s="115" t="s">
        <v>239</v>
      </c>
      <c r="F50" s="117" t="s">
        <v>169</v>
      </c>
      <c r="G50" s="119" t="s">
        <v>229</v>
      </c>
      <c r="H50" s="182">
        <v>5.2337962962962968E-2</v>
      </c>
      <c r="I50" s="183">
        <f t="shared" si="1"/>
        <v>1.2731481481481552E-3</v>
      </c>
      <c r="J50" s="120">
        <f t="shared" si="0"/>
        <v>41.397611676249447</v>
      </c>
      <c r="K50" s="107"/>
      <c r="L50" s="129"/>
    </row>
    <row r="51" spans="1:18" ht="27.75" customHeight="1" x14ac:dyDescent="0.2">
      <c r="A51" s="128">
        <v>29</v>
      </c>
      <c r="B51" s="113">
        <v>60</v>
      </c>
      <c r="C51" s="113">
        <v>10119461342</v>
      </c>
      <c r="D51" s="114" t="s">
        <v>259</v>
      </c>
      <c r="E51" s="115" t="s">
        <v>260</v>
      </c>
      <c r="F51" s="117" t="s">
        <v>169</v>
      </c>
      <c r="G51" s="119" t="s">
        <v>229</v>
      </c>
      <c r="H51" s="182">
        <v>5.2337962962962968E-2</v>
      </c>
      <c r="I51" s="183">
        <f t="shared" si="1"/>
        <v>1.2731481481481552E-3</v>
      </c>
      <c r="J51" s="120">
        <f t="shared" si="0"/>
        <v>41.397611676249447</v>
      </c>
      <c r="K51" s="107"/>
      <c r="L51" s="129"/>
    </row>
    <row r="52" spans="1:18" ht="27.75" customHeight="1" x14ac:dyDescent="0.2">
      <c r="A52" s="128">
        <v>30</v>
      </c>
      <c r="B52" s="113">
        <v>15</v>
      </c>
      <c r="C52" s="113">
        <v>10122875136</v>
      </c>
      <c r="D52" s="114" t="s">
        <v>251</v>
      </c>
      <c r="E52" s="115" t="s">
        <v>252</v>
      </c>
      <c r="F52" s="117" t="s">
        <v>170</v>
      </c>
      <c r="G52" s="119" t="s">
        <v>253</v>
      </c>
      <c r="H52" s="182">
        <v>5.2337962962962968E-2</v>
      </c>
      <c r="I52" s="183">
        <f t="shared" si="1"/>
        <v>1.2731481481481552E-3</v>
      </c>
      <c r="J52" s="120">
        <f t="shared" si="0"/>
        <v>41.397611676249447</v>
      </c>
      <c r="K52" s="106"/>
      <c r="L52" s="130"/>
      <c r="M52" s="104"/>
      <c r="N52" s="104"/>
      <c r="O52" s="104"/>
      <c r="P52" s="104"/>
      <c r="Q52" s="104"/>
      <c r="R52" s="104"/>
    </row>
    <row r="53" spans="1:18" ht="27.75" customHeight="1" x14ac:dyDescent="0.2">
      <c r="A53" s="128">
        <v>31</v>
      </c>
      <c r="B53" s="113">
        <v>21</v>
      </c>
      <c r="C53" s="113">
        <v>10084268530</v>
      </c>
      <c r="D53" s="114" t="s">
        <v>256</v>
      </c>
      <c r="E53" s="115" t="s">
        <v>257</v>
      </c>
      <c r="F53" s="117" t="s">
        <v>61</v>
      </c>
      <c r="G53" s="119" t="s">
        <v>212</v>
      </c>
      <c r="H53" s="182">
        <v>5.2372685185185182E-2</v>
      </c>
      <c r="I53" s="183">
        <f t="shared" si="1"/>
        <v>1.307870370370369E-3</v>
      </c>
      <c r="J53" s="120">
        <f t="shared" si="0"/>
        <v>41.370165745856355</v>
      </c>
      <c r="K53" s="107"/>
      <c r="L53" s="129"/>
    </row>
    <row r="54" spans="1:18" ht="27.75" customHeight="1" x14ac:dyDescent="0.2">
      <c r="A54" s="128">
        <v>32</v>
      </c>
      <c r="B54" s="113">
        <v>69</v>
      </c>
      <c r="C54" s="113">
        <v>10105843451</v>
      </c>
      <c r="D54" s="114" t="s">
        <v>159</v>
      </c>
      <c r="E54" s="115" t="s">
        <v>270</v>
      </c>
      <c r="F54" s="117" t="s">
        <v>170</v>
      </c>
      <c r="G54" s="119" t="s">
        <v>62</v>
      </c>
      <c r="H54" s="182">
        <v>5.2372685185185182E-2</v>
      </c>
      <c r="I54" s="183">
        <f t="shared" si="1"/>
        <v>1.307870370370369E-3</v>
      </c>
      <c r="J54" s="120">
        <f t="shared" si="0"/>
        <v>41.370165745856355</v>
      </c>
      <c r="K54" s="107"/>
      <c r="L54" s="129"/>
    </row>
    <row r="55" spans="1:18" ht="27.75" customHeight="1" x14ac:dyDescent="0.2">
      <c r="A55" s="128">
        <v>33</v>
      </c>
      <c r="B55" s="113">
        <v>26</v>
      </c>
      <c r="C55" s="113">
        <v>10115080982</v>
      </c>
      <c r="D55" s="114" t="s">
        <v>84</v>
      </c>
      <c r="E55" s="115" t="s">
        <v>197</v>
      </c>
      <c r="F55" s="105" t="s">
        <v>170</v>
      </c>
      <c r="G55" s="119" t="s">
        <v>171</v>
      </c>
      <c r="H55" s="182">
        <v>5.2372685185185182E-2</v>
      </c>
      <c r="I55" s="183">
        <f t="shared" si="1"/>
        <v>1.307870370370369E-3</v>
      </c>
      <c r="J55" s="120">
        <f t="shared" si="0"/>
        <v>41.370165745856355</v>
      </c>
      <c r="K55" s="107"/>
      <c r="L55" s="129"/>
    </row>
    <row r="56" spans="1:18" ht="27.75" customHeight="1" x14ac:dyDescent="0.2">
      <c r="A56" s="128">
        <v>34</v>
      </c>
      <c r="B56" s="113">
        <v>55</v>
      </c>
      <c r="C56" s="113">
        <v>10119568547</v>
      </c>
      <c r="D56" s="114" t="s">
        <v>273</v>
      </c>
      <c r="E56" s="115" t="s">
        <v>274</v>
      </c>
      <c r="F56" s="105" t="s">
        <v>168</v>
      </c>
      <c r="G56" s="119" t="s">
        <v>229</v>
      </c>
      <c r="H56" s="182">
        <v>5.2372685185185182E-2</v>
      </c>
      <c r="I56" s="183">
        <f t="shared" si="1"/>
        <v>1.307870370370369E-3</v>
      </c>
      <c r="J56" s="120">
        <f t="shared" si="0"/>
        <v>41.370165745856355</v>
      </c>
      <c r="K56" s="107"/>
      <c r="L56" s="129"/>
    </row>
    <row r="57" spans="1:18" ht="27.75" customHeight="1" x14ac:dyDescent="0.2">
      <c r="A57" s="128">
        <v>35</v>
      </c>
      <c r="B57" s="113">
        <v>18</v>
      </c>
      <c r="C57" s="113">
        <v>10091970330</v>
      </c>
      <c r="D57" s="114" t="s">
        <v>215</v>
      </c>
      <c r="E57" s="115" t="s">
        <v>216</v>
      </c>
      <c r="F57" s="105" t="s">
        <v>169</v>
      </c>
      <c r="G57" s="119" t="s">
        <v>212</v>
      </c>
      <c r="H57" s="182">
        <v>5.2395833333333336E-2</v>
      </c>
      <c r="I57" s="183">
        <f t="shared" si="1"/>
        <v>1.331018518518523E-3</v>
      </c>
      <c r="J57" s="120">
        <f t="shared" si="0"/>
        <v>41.35188866799205</v>
      </c>
      <c r="K57" s="107"/>
      <c r="L57" s="129"/>
    </row>
    <row r="58" spans="1:18" ht="27.75" customHeight="1" x14ac:dyDescent="0.2">
      <c r="A58" s="128">
        <v>36</v>
      </c>
      <c r="B58" s="113">
        <v>58</v>
      </c>
      <c r="C58" s="113">
        <v>10126994808</v>
      </c>
      <c r="D58" s="114" t="s">
        <v>227</v>
      </c>
      <c r="E58" s="115" t="s">
        <v>228</v>
      </c>
      <c r="F58" s="117" t="s">
        <v>169</v>
      </c>
      <c r="G58" s="119" t="s">
        <v>229</v>
      </c>
      <c r="H58" s="182">
        <v>5.2395833333333336E-2</v>
      </c>
      <c r="I58" s="183">
        <f t="shared" si="1"/>
        <v>1.331018518518523E-3</v>
      </c>
      <c r="J58" s="120">
        <f t="shared" si="0"/>
        <v>41.35188866799205</v>
      </c>
      <c r="K58" s="107"/>
      <c r="L58" s="129"/>
    </row>
    <row r="59" spans="1:18" ht="27.75" customHeight="1" x14ac:dyDescent="0.2">
      <c r="A59" s="128">
        <v>37</v>
      </c>
      <c r="B59" s="113">
        <v>2</v>
      </c>
      <c r="C59" s="113">
        <v>10102293251</v>
      </c>
      <c r="D59" s="114" t="s">
        <v>153</v>
      </c>
      <c r="E59" s="115" t="s">
        <v>280</v>
      </c>
      <c r="F59" s="105" t="s">
        <v>170</v>
      </c>
      <c r="G59" s="119" t="s">
        <v>34</v>
      </c>
      <c r="H59" s="182">
        <v>5.2418981481481476E-2</v>
      </c>
      <c r="I59" s="183">
        <f t="shared" si="1"/>
        <v>1.3541666666666632E-3</v>
      </c>
      <c r="J59" s="120">
        <f t="shared" si="0"/>
        <v>41.333627732391257</v>
      </c>
      <c r="K59" s="107"/>
      <c r="L59" s="129"/>
    </row>
    <row r="60" spans="1:18" ht="27.75" customHeight="1" x14ac:dyDescent="0.2">
      <c r="A60" s="128">
        <v>38</v>
      </c>
      <c r="B60" s="113">
        <v>25</v>
      </c>
      <c r="C60" s="113">
        <v>10105736448</v>
      </c>
      <c r="D60" s="114" t="s">
        <v>268</v>
      </c>
      <c r="E60" s="115" t="s">
        <v>269</v>
      </c>
      <c r="F60" s="117" t="s">
        <v>168</v>
      </c>
      <c r="G60" s="119" t="s">
        <v>171</v>
      </c>
      <c r="H60" s="182">
        <v>5.2418981481481476E-2</v>
      </c>
      <c r="I60" s="183">
        <f t="shared" si="1"/>
        <v>1.3541666666666632E-3</v>
      </c>
      <c r="J60" s="120">
        <f t="shared" si="0"/>
        <v>41.333627732391257</v>
      </c>
      <c r="K60" s="107"/>
      <c r="L60" s="129"/>
    </row>
    <row r="61" spans="1:18" ht="27.75" customHeight="1" x14ac:dyDescent="0.2">
      <c r="A61" s="128">
        <v>39</v>
      </c>
      <c r="B61" s="113">
        <v>5</v>
      </c>
      <c r="C61" s="113">
        <v>10103547177</v>
      </c>
      <c r="D61" s="114" t="s">
        <v>157</v>
      </c>
      <c r="E61" s="115" t="s">
        <v>224</v>
      </c>
      <c r="F61" s="117" t="s">
        <v>170</v>
      </c>
      <c r="G61" s="119" t="s">
        <v>34</v>
      </c>
      <c r="H61" s="182">
        <v>5.2430555555555557E-2</v>
      </c>
      <c r="I61" s="183">
        <f t="shared" si="1"/>
        <v>1.3657407407407438E-3</v>
      </c>
      <c r="J61" s="120">
        <f t="shared" si="0"/>
        <v>41.324503311258276</v>
      </c>
      <c r="K61" s="106"/>
      <c r="L61" s="132"/>
      <c r="M61" s="104"/>
      <c r="N61" s="104"/>
      <c r="O61" s="104"/>
      <c r="P61" s="104"/>
      <c r="Q61" s="104"/>
      <c r="R61" s="104"/>
    </row>
    <row r="62" spans="1:18" ht="27.75" customHeight="1" x14ac:dyDescent="0.2">
      <c r="A62" s="128">
        <v>40</v>
      </c>
      <c r="B62" s="113">
        <v>4</v>
      </c>
      <c r="C62" s="113">
        <v>10102502005</v>
      </c>
      <c r="D62" s="114" t="s">
        <v>156</v>
      </c>
      <c r="E62" s="115" t="s">
        <v>277</v>
      </c>
      <c r="F62" s="105" t="s">
        <v>170</v>
      </c>
      <c r="G62" s="119" t="s">
        <v>34</v>
      </c>
      <c r="H62" s="182">
        <v>5.2465277777777784E-2</v>
      </c>
      <c r="I62" s="183">
        <f t="shared" si="1"/>
        <v>1.4004629629629714E-3</v>
      </c>
      <c r="J62" s="120">
        <f t="shared" si="0"/>
        <v>41.297154202514889</v>
      </c>
      <c r="K62" s="107"/>
      <c r="L62" s="129"/>
    </row>
    <row r="63" spans="1:18" ht="27.75" customHeight="1" x14ac:dyDescent="0.2">
      <c r="A63" s="128">
        <v>41</v>
      </c>
      <c r="B63" s="113">
        <v>48</v>
      </c>
      <c r="C63" s="113">
        <v>10120261186</v>
      </c>
      <c r="D63" s="114" t="s">
        <v>191</v>
      </c>
      <c r="E63" s="115" t="s">
        <v>192</v>
      </c>
      <c r="F63" s="117" t="s">
        <v>169</v>
      </c>
      <c r="G63" s="119" t="s">
        <v>64</v>
      </c>
      <c r="H63" s="182">
        <v>5.2488425925925924E-2</v>
      </c>
      <c r="I63" s="183">
        <f t="shared" si="1"/>
        <v>1.4236111111111116E-3</v>
      </c>
      <c r="J63" s="120">
        <f t="shared" si="0"/>
        <v>41.278941565600881</v>
      </c>
      <c r="K63" s="107"/>
      <c r="L63" s="129"/>
    </row>
    <row r="64" spans="1:18" ht="27.75" customHeight="1" x14ac:dyDescent="0.2">
      <c r="A64" s="128">
        <v>42</v>
      </c>
      <c r="B64" s="113">
        <v>52</v>
      </c>
      <c r="C64" s="113">
        <v>10152311654</v>
      </c>
      <c r="D64" s="114" t="s">
        <v>213</v>
      </c>
      <c r="E64" s="115" t="s">
        <v>214</v>
      </c>
      <c r="F64" s="117" t="s">
        <v>168</v>
      </c>
      <c r="G64" s="119" t="s">
        <v>64</v>
      </c>
      <c r="H64" s="182">
        <v>5.2546296296296292E-2</v>
      </c>
      <c r="I64" s="183">
        <f t="shared" si="1"/>
        <v>1.4814814814814795E-3</v>
      </c>
      <c r="J64" s="120">
        <f t="shared" si="0"/>
        <v>41.233480176211451</v>
      </c>
      <c r="K64" s="107"/>
      <c r="L64" s="129"/>
    </row>
    <row r="65" spans="1:18" ht="27.75" customHeight="1" x14ac:dyDescent="0.2">
      <c r="A65" s="128">
        <v>43</v>
      </c>
      <c r="B65" s="113">
        <v>17</v>
      </c>
      <c r="C65" s="113">
        <v>10091960832</v>
      </c>
      <c r="D65" s="114" t="s">
        <v>245</v>
      </c>
      <c r="E65" s="115" t="s">
        <v>246</v>
      </c>
      <c r="F65" s="117" t="s">
        <v>169</v>
      </c>
      <c r="G65" s="119" t="s">
        <v>212</v>
      </c>
      <c r="H65" s="182">
        <v>5.3240740740740734E-2</v>
      </c>
      <c r="I65" s="183">
        <f t="shared" si="1"/>
        <v>2.1759259259259214E-3</v>
      </c>
      <c r="J65" s="120">
        <f t="shared" si="0"/>
        <v>40.695652173913047</v>
      </c>
      <c r="K65" s="107"/>
      <c r="L65" s="129"/>
    </row>
    <row r="66" spans="1:18" ht="27.75" customHeight="1" x14ac:dyDescent="0.2">
      <c r="A66" s="128">
        <v>44</v>
      </c>
      <c r="B66" s="113">
        <v>1</v>
      </c>
      <c r="C66" s="113">
        <v>10105423321</v>
      </c>
      <c r="D66" s="114" t="s">
        <v>150</v>
      </c>
      <c r="E66" s="115" t="s">
        <v>267</v>
      </c>
      <c r="F66" s="105" t="s">
        <v>170</v>
      </c>
      <c r="G66" s="119" t="s">
        <v>34</v>
      </c>
      <c r="H66" s="182">
        <v>5.3240740740740734E-2</v>
      </c>
      <c r="I66" s="183">
        <f t="shared" si="1"/>
        <v>2.1759259259259214E-3</v>
      </c>
      <c r="J66" s="120">
        <f t="shared" si="0"/>
        <v>40.695652173913047</v>
      </c>
      <c r="K66" s="107"/>
      <c r="L66" s="129"/>
    </row>
    <row r="67" spans="1:18" ht="27.75" customHeight="1" x14ac:dyDescent="0.2">
      <c r="A67" s="128">
        <v>45</v>
      </c>
      <c r="B67" s="113">
        <v>22</v>
      </c>
      <c r="C67" s="113">
        <v>10084014613</v>
      </c>
      <c r="D67" s="114" t="s">
        <v>72</v>
      </c>
      <c r="E67" s="115" t="s">
        <v>240</v>
      </c>
      <c r="F67" s="105" t="s">
        <v>169</v>
      </c>
      <c r="G67" s="119" t="s">
        <v>212</v>
      </c>
      <c r="H67" s="182">
        <v>5.4166666666666669E-2</v>
      </c>
      <c r="I67" s="183">
        <f t="shared" si="1"/>
        <v>3.1018518518518556E-3</v>
      </c>
      <c r="J67" s="120">
        <f t="shared" si="0"/>
        <v>40</v>
      </c>
      <c r="K67" s="107"/>
      <c r="L67" s="129"/>
    </row>
    <row r="68" spans="1:18" ht="27.75" customHeight="1" x14ac:dyDescent="0.2">
      <c r="A68" s="128">
        <v>46</v>
      </c>
      <c r="B68" s="113">
        <v>23</v>
      </c>
      <c r="C68" s="113">
        <v>10115653383</v>
      </c>
      <c r="D68" s="114" t="s">
        <v>249</v>
      </c>
      <c r="E68" s="115" t="s">
        <v>250</v>
      </c>
      <c r="F68" s="105" t="s">
        <v>169</v>
      </c>
      <c r="G68" s="119" t="s">
        <v>212</v>
      </c>
      <c r="H68" s="182">
        <v>5.4166666666666669E-2</v>
      </c>
      <c r="I68" s="183">
        <f t="shared" si="1"/>
        <v>3.1018518518518556E-3</v>
      </c>
      <c r="J68" s="120">
        <f t="shared" si="0"/>
        <v>40</v>
      </c>
      <c r="K68" s="106"/>
      <c r="L68" s="130"/>
      <c r="M68" s="104"/>
      <c r="N68" s="104"/>
      <c r="O68" s="104"/>
      <c r="P68" s="104"/>
      <c r="Q68" s="104"/>
      <c r="R68" s="104"/>
    </row>
    <row r="69" spans="1:18" ht="36.75" customHeight="1" x14ac:dyDescent="0.2">
      <c r="A69" s="128" t="s">
        <v>339</v>
      </c>
      <c r="B69" s="113">
        <v>16</v>
      </c>
      <c r="C69" s="113">
        <v>10117596114</v>
      </c>
      <c r="D69" s="114" t="s">
        <v>283</v>
      </c>
      <c r="E69" s="115" t="s">
        <v>284</v>
      </c>
      <c r="F69" s="105" t="s">
        <v>170</v>
      </c>
      <c r="G69" s="119" t="s">
        <v>285</v>
      </c>
      <c r="H69" s="182"/>
      <c r="I69" s="183"/>
      <c r="J69" s="120" t="str">
        <f t="shared" si="0"/>
        <v/>
      </c>
      <c r="K69" s="107"/>
      <c r="L69" s="181" t="s">
        <v>338</v>
      </c>
    </row>
    <row r="70" spans="1:18" ht="27.75" customHeight="1" x14ac:dyDescent="0.2">
      <c r="A70" s="128" t="s">
        <v>330</v>
      </c>
      <c r="B70" s="113">
        <v>72</v>
      </c>
      <c r="C70" s="113">
        <v>10126949641</v>
      </c>
      <c r="D70" s="114" t="s">
        <v>296</v>
      </c>
      <c r="E70" s="115" t="s">
        <v>297</v>
      </c>
      <c r="F70" s="117" t="s">
        <v>169</v>
      </c>
      <c r="G70" s="119" t="s">
        <v>62</v>
      </c>
      <c r="H70" s="182"/>
      <c r="I70" s="183"/>
      <c r="J70" s="120" t="str">
        <f t="shared" si="0"/>
        <v/>
      </c>
      <c r="K70" s="107"/>
      <c r="L70" s="129"/>
    </row>
    <row r="71" spans="1:18" ht="27.75" customHeight="1" x14ac:dyDescent="0.2">
      <c r="A71" s="128" t="s">
        <v>330</v>
      </c>
      <c r="B71" s="113">
        <v>8</v>
      </c>
      <c r="C71" s="113"/>
      <c r="D71" s="114" t="s">
        <v>308</v>
      </c>
      <c r="E71" s="115" t="s">
        <v>309</v>
      </c>
      <c r="F71" s="117" t="s">
        <v>168</v>
      </c>
      <c r="G71" s="119" t="s">
        <v>155</v>
      </c>
      <c r="H71" s="182"/>
      <c r="I71" s="183"/>
      <c r="J71" s="120" t="str">
        <f t="shared" si="0"/>
        <v/>
      </c>
      <c r="K71" s="107"/>
      <c r="L71" s="129"/>
    </row>
    <row r="72" spans="1:18" ht="27.75" customHeight="1" x14ac:dyDescent="0.2">
      <c r="A72" s="128" t="s">
        <v>330</v>
      </c>
      <c r="B72" s="113">
        <v>12</v>
      </c>
      <c r="C72" s="113">
        <v>10116255591</v>
      </c>
      <c r="D72" s="114" t="s">
        <v>263</v>
      </c>
      <c r="E72" s="115" t="s">
        <v>264</v>
      </c>
      <c r="F72" s="117" t="s">
        <v>61</v>
      </c>
      <c r="G72" s="119" t="s">
        <v>155</v>
      </c>
      <c r="H72" s="182"/>
      <c r="I72" s="183"/>
      <c r="J72" s="120" t="str">
        <f t="shared" si="0"/>
        <v/>
      </c>
      <c r="K72" s="106"/>
      <c r="L72" s="130"/>
      <c r="M72" s="104"/>
      <c r="N72" s="104"/>
      <c r="O72" s="104"/>
      <c r="P72" s="104"/>
      <c r="Q72" s="104"/>
      <c r="R72" s="104"/>
    </row>
    <row r="73" spans="1:18" ht="27.75" customHeight="1" x14ac:dyDescent="0.2">
      <c r="A73" s="128" t="s">
        <v>330</v>
      </c>
      <c r="B73" s="113">
        <v>13</v>
      </c>
      <c r="C73" s="113">
        <v>10128427576</v>
      </c>
      <c r="D73" s="114" t="s">
        <v>306</v>
      </c>
      <c r="E73" s="115" t="s">
        <v>307</v>
      </c>
      <c r="F73" s="117" t="s">
        <v>169</v>
      </c>
      <c r="G73" s="119" t="s">
        <v>155</v>
      </c>
      <c r="H73" s="182"/>
      <c r="I73" s="183"/>
      <c r="J73" s="120" t="str">
        <f t="shared" si="0"/>
        <v/>
      </c>
      <c r="K73" s="106"/>
      <c r="L73" s="130"/>
      <c r="M73" s="104"/>
      <c r="N73" s="104"/>
      <c r="O73" s="104"/>
      <c r="P73" s="104"/>
      <c r="Q73" s="104"/>
      <c r="R73" s="104"/>
    </row>
    <row r="74" spans="1:18" ht="27.75" customHeight="1" x14ac:dyDescent="0.2">
      <c r="A74" s="128" t="s">
        <v>330</v>
      </c>
      <c r="B74" s="113">
        <v>14</v>
      </c>
      <c r="C74" s="113">
        <v>10127676838</v>
      </c>
      <c r="D74" s="114" t="s">
        <v>310</v>
      </c>
      <c r="E74" s="115" t="s">
        <v>311</v>
      </c>
      <c r="F74" s="105"/>
      <c r="G74" s="119" t="s">
        <v>155</v>
      </c>
      <c r="H74" s="182"/>
      <c r="I74" s="183"/>
      <c r="J74" s="120" t="str">
        <f t="shared" si="0"/>
        <v/>
      </c>
      <c r="K74" s="106"/>
      <c r="L74" s="130"/>
      <c r="M74" s="104"/>
      <c r="N74" s="104"/>
      <c r="O74" s="104"/>
      <c r="P74" s="104"/>
      <c r="Q74" s="104"/>
      <c r="R74" s="104"/>
    </row>
    <row r="75" spans="1:18" ht="27.75" customHeight="1" x14ac:dyDescent="0.2">
      <c r="A75" s="128" t="s">
        <v>330</v>
      </c>
      <c r="B75" s="113">
        <v>20</v>
      </c>
      <c r="C75" s="113">
        <v>10093603061</v>
      </c>
      <c r="D75" s="114" t="s">
        <v>233</v>
      </c>
      <c r="E75" s="115" t="s">
        <v>234</v>
      </c>
      <c r="F75" s="117" t="s">
        <v>169</v>
      </c>
      <c r="G75" s="119" t="s">
        <v>212</v>
      </c>
      <c r="H75" s="182"/>
      <c r="I75" s="183"/>
      <c r="J75" s="120" t="str">
        <f t="shared" si="0"/>
        <v/>
      </c>
      <c r="K75" s="107"/>
      <c r="L75" s="129"/>
    </row>
    <row r="76" spans="1:18" ht="27.75" customHeight="1" x14ac:dyDescent="0.2">
      <c r="A76" s="128" t="s">
        <v>330</v>
      </c>
      <c r="B76" s="113">
        <v>41</v>
      </c>
      <c r="C76" s="113">
        <v>10091550301</v>
      </c>
      <c r="D76" s="114" t="s">
        <v>77</v>
      </c>
      <c r="E76" s="115" t="s">
        <v>189</v>
      </c>
      <c r="F76" s="117" t="s">
        <v>61</v>
      </c>
      <c r="G76" s="119" t="s">
        <v>64</v>
      </c>
      <c r="H76" s="182"/>
      <c r="I76" s="183"/>
      <c r="J76" s="120" t="str">
        <f t="shared" si="0"/>
        <v/>
      </c>
      <c r="K76" s="107"/>
      <c r="L76" s="129"/>
    </row>
    <row r="77" spans="1:18" ht="27.75" customHeight="1" x14ac:dyDescent="0.2">
      <c r="A77" s="128" t="s">
        <v>330</v>
      </c>
      <c r="B77" s="113">
        <v>56</v>
      </c>
      <c r="C77" s="113">
        <v>10126988441</v>
      </c>
      <c r="D77" s="114" t="s">
        <v>265</v>
      </c>
      <c r="E77" s="115" t="s">
        <v>266</v>
      </c>
      <c r="F77" s="117" t="s">
        <v>169</v>
      </c>
      <c r="G77" s="119" t="s">
        <v>229</v>
      </c>
      <c r="H77" s="182"/>
      <c r="I77" s="183"/>
      <c r="J77" s="120" t="str">
        <f t="shared" si="0"/>
        <v/>
      </c>
      <c r="K77" s="107"/>
      <c r="L77" s="129"/>
    </row>
    <row r="78" spans="1:18" ht="27.75" customHeight="1" x14ac:dyDescent="0.2">
      <c r="A78" s="128" t="s">
        <v>330</v>
      </c>
      <c r="B78" s="113">
        <v>57</v>
      </c>
      <c r="C78" s="113">
        <v>10126989552</v>
      </c>
      <c r="D78" s="114" t="s">
        <v>247</v>
      </c>
      <c r="E78" s="115" t="s">
        <v>248</v>
      </c>
      <c r="F78" s="105" t="s">
        <v>170</v>
      </c>
      <c r="G78" s="119" t="s">
        <v>229</v>
      </c>
      <c r="H78" s="182"/>
      <c r="I78" s="183"/>
      <c r="J78" s="120" t="str">
        <f t="shared" si="0"/>
        <v/>
      </c>
      <c r="K78" s="107"/>
      <c r="L78" s="129"/>
    </row>
    <row r="79" spans="1:18" ht="27.75" customHeight="1" x14ac:dyDescent="0.2">
      <c r="A79" s="128" t="s">
        <v>330</v>
      </c>
      <c r="B79" s="113">
        <v>59</v>
      </c>
      <c r="C79" s="113">
        <v>10123791380</v>
      </c>
      <c r="D79" s="114" t="s">
        <v>235</v>
      </c>
      <c r="E79" s="115" t="s">
        <v>236</v>
      </c>
      <c r="F79" s="105" t="s">
        <v>168</v>
      </c>
      <c r="G79" s="119" t="s">
        <v>229</v>
      </c>
      <c r="H79" s="182"/>
      <c r="I79" s="183"/>
      <c r="J79" s="120" t="str">
        <f t="shared" si="0"/>
        <v/>
      </c>
      <c r="K79" s="106"/>
      <c r="L79" s="130"/>
      <c r="M79" s="104"/>
      <c r="N79" s="104"/>
      <c r="O79" s="104"/>
      <c r="P79" s="104"/>
      <c r="Q79" s="104"/>
      <c r="R79" s="104"/>
    </row>
    <row r="80" spans="1:18" ht="27.75" customHeight="1" x14ac:dyDescent="0.2">
      <c r="A80" s="128" t="s">
        <v>330</v>
      </c>
      <c r="B80" s="113">
        <v>68</v>
      </c>
      <c r="C80" s="113">
        <v>10123791380</v>
      </c>
      <c r="D80" s="114" t="s">
        <v>331</v>
      </c>
      <c r="E80" s="115" t="s">
        <v>332</v>
      </c>
      <c r="F80" s="117" t="s">
        <v>168</v>
      </c>
      <c r="G80" s="119" t="s">
        <v>229</v>
      </c>
      <c r="H80" s="182"/>
      <c r="I80" s="183"/>
      <c r="J80" s="120" t="str">
        <f t="shared" si="0"/>
        <v/>
      </c>
      <c r="K80" s="107"/>
      <c r="L80" s="129"/>
    </row>
    <row r="81" spans="1:18" ht="27.75" customHeight="1" x14ac:dyDescent="0.2">
      <c r="A81" s="128" t="s">
        <v>330</v>
      </c>
      <c r="B81" s="113">
        <v>100</v>
      </c>
      <c r="C81" s="113">
        <v>10105420388</v>
      </c>
      <c r="D81" s="114" t="s">
        <v>160</v>
      </c>
      <c r="E81" s="115" t="s">
        <v>302</v>
      </c>
      <c r="F81" s="117" t="s">
        <v>170</v>
      </c>
      <c r="G81" s="119" t="s">
        <v>34</v>
      </c>
      <c r="H81" s="182"/>
      <c r="I81" s="183"/>
      <c r="J81" s="120" t="str">
        <f t="shared" si="0"/>
        <v/>
      </c>
      <c r="K81" s="107"/>
      <c r="L81" s="129"/>
    </row>
    <row r="82" spans="1:18" ht="27.75" customHeight="1" x14ac:dyDescent="0.2">
      <c r="A82" s="128" t="s">
        <v>330</v>
      </c>
      <c r="B82" s="113">
        <v>101</v>
      </c>
      <c r="C82" s="113">
        <v>10104082091</v>
      </c>
      <c r="D82" s="114" t="s">
        <v>57</v>
      </c>
      <c r="E82" s="115" t="s">
        <v>303</v>
      </c>
      <c r="F82" s="117" t="s">
        <v>170</v>
      </c>
      <c r="G82" s="119" t="s">
        <v>34</v>
      </c>
      <c r="H82" s="182"/>
      <c r="I82" s="183"/>
      <c r="J82" s="120" t="str">
        <f t="shared" si="0"/>
        <v/>
      </c>
      <c r="K82" s="107"/>
      <c r="L82" s="129"/>
    </row>
    <row r="83" spans="1:18" ht="27.75" customHeight="1" x14ac:dyDescent="0.2">
      <c r="A83" s="128" t="s">
        <v>333</v>
      </c>
      <c r="B83" s="113">
        <v>7</v>
      </c>
      <c r="C83" s="113">
        <v>10092384194</v>
      </c>
      <c r="D83" s="114" t="s">
        <v>33</v>
      </c>
      <c r="E83" s="115" t="s">
        <v>200</v>
      </c>
      <c r="F83" s="117" t="s">
        <v>61</v>
      </c>
      <c r="G83" s="119" t="s">
        <v>201</v>
      </c>
      <c r="H83" s="182"/>
      <c r="I83" s="183"/>
      <c r="J83" s="120" t="str">
        <f t="shared" si="0"/>
        <v/>
      </c>
      <c r="K83" s="116"/>
      <c r="L83" s="131"/>
      <c r="M83" s="104"/>
      <c r="N83" s="104"/>
      <c r="O83" s="104"/>
      <c r="P83" s="104"/>
      <c r="Q83" s="104"/>
      <c r="R83" s="104"/>
    </row>
    <row r="84" spans="1:18" ht="27.75" customHeight="1" x14ac:dyDescent="0.2">
      <c r="A84" s="128" t="s">
        <v>333</v>
      </c>
      <c r="B84" s="113">
        <v>11</v>
      </c>
      <c r="C84" s="113">
        <v>10127677141</v>
      </c>
      <c r="D84" s="114" t="s">
        <v>304</v>
      </c>
      <c r="E84" s="115" t="s">
        <v>305</v>
      </c>
      <c r="F84" s="105" t="s">
        <v>169</v>
      </c>
      <c r="G84" s="119" t="s">
        <v>155</v>
      </c>
      <c r="H84" s="182"/>
      <c r="I84" s="183"/>
      <c r="J84" s="120" t="str">
        <f t="shared" si="0"/>
        <v/>
      </c>
      <c r="K84" s="107"/>
      <c r="L84" s="129"/>
    </row>
    <row r="85" spans="1:18" ht="27.75" customHeight="1" x14ac:dyDescent="0.2">
      <c r="A85" s="128" t="s">
        <v>333</v>
      </c>
      <c r="B85" s="113">
        <v>27</v>
      </c>
      <c r="C85" s="113">
        <v>10106931770</v>
      </c>
      <c r="D85" s="114" t="s">
        <v>85</v>
      </c>
      <c r="E85" s="115" t="s">
        <v>188</v>
      </c>
      <c r="F85" s="117" t="s">
        <v>61</v>
      </c>
      <c r="G85" s="119" t="s">
        <v>131</v>
      </c>
      <c r="H85" s="182"/>
      <c r="I85" s="183"/>
      <c r="J85" s="120" t="str">
        <f t="shared" si="0"/>
        <v/>
      </c>
      <c r="K85" s="107"/>
      <c r="L85" s="129"/>
    </row>
    <row r="86" spans="1:18" ht="27.75" customHeight="1" x14ac:dyDescent="0.2">
      <c r="A86" s="128" t="s">
        <v>333</v>
      </c>
      <c r="B86" s="113">
        <v>28</v>
      </c>
      <c r="C86" s="113">
        <v>10105861437</v>
      </c>
      <c r="D86" s="114" t="s">
        <v>298</v>
      </c>
      <c r="E86" s="115" t="s">
        <v>299</v>
      </c>
      <c r="F86" s="117" t="s">
        <v>169</v>
      </c>
      <c r="G86" s="119" t="s">
        <v>101</v>
      </c>
      <c r="H86" s="182"/>
      <c r="I86" s="183"/>
      <c r="J86" s="120" t="str">
        <f t="shared" si="0"/>
        <v/>
      </c>
      <c r="K86" s="107"/>
      <c r="L86" s="129"/>
    </row>
    <row r="87" spans="1:18" ht="27.75" customHeight="1" x14ac:dyDescent="0.2">
      <c r="A87" s="128" t="s">
        <v>333</v>
      </c>
      <c r="B87" s="113">
        <v>29</v>
      </c>
      <c r="C87" s="113">
        <v>10089792577</v>
      </c>
      <c r="D87" s="114" t="s">
        <v>115</v>
      </c>
      <c r="E87" s="115" t="s">
        <v>221</v>
      </c>
      <c r="F87" s="117" t="s">
        <v>61</v>
      </c>
      <c r="G87" s="119" t="s">
        <v>101</v>
      </c>
      <c r="H87" s="182"/>
      <c r="I87" s="183"/>
      <c r="J87" s="120" t="str">
        <f t="shared" si="0"/>
        <v/>
      </c>
      <c r="K87" s="107"/>
      <c r="L87" s="129"/>
    </row>
    <row r="88" spans="1:18" ht="27.75" customHeight="1" x14ac:dyDescent="0.2">
      <c r="A88" s="128" t="s">
        <v>333</v>
      </c>
      <c r="B88" s="113">
        <v>30</v>
      </c>
      <c r="C88" s="113">
        <v>10097295428</v>
      </c>
      <c r="D88" s="114" t="s">
        <v>136</v>
      </c>
      <c r="E88" s="115" t="s">
        <v>232</v>
      </c>
      <c r="F88" s="105" t="s">
        <v>169</v>
      </c>
      <c r="G88" s="119" t="s">
        <v>101</v>
      </c>
      <c r="H88" s="182"/>
      <c r="I88" s="183"/>
      <c r="J88" s="120" t="str">
        <f t="shared" ref="J88:J94" si="2">IFERROR($K$19*3600/(HOUR(H88)*3600+MINUTE(H88)*60+SECOND(H88)),"")</f>
        <v/>
      </c>
      <c r="K88" s="107"/>
      <c r="L88" s="129"/>
    </row>
    <row r="89" spans="1:18" ht="27.75" customHeight="1" x14ac:dyDescent="0.2">
      <c r="A89" s="128" t="s">
        <v>333</v>
      </c>
      <c r="B89" s="113">
        <v>31</v>
      </c>
      <c r="C89" s="113">
        <v>10127889733</v>
      </c>
      <c r="D89" s="114" t="s">
        <v>290</v>
      </c>
      <c r="E89" s="115" t="s">
        <v>291</v>
      </c>
      <c r="F89" s="105" t="s">
        <v>169</v>
      </c>
      <c r="G89" s="119" t="s">
        <v>101</v>
      </c>
      <c r="H89" s="182"/>
      <c r="I89" s="183"/>
      <c r="J89" s="120" t="str">
        <f t="shared" si="2"/>
        <v/>
      </c>
      <c r="K89" s="107"/>
      <c r="L89" s="129"/>
    </row>
    <row r="90" spans="1:18" ht="27.75" customHeight="1" x14ac:dyDescent="0.2">
      <c r="A90" s="128" t="s">
        <v>333</v>
      </c>
      <c r="B90" s="113">
        <v>32</v>
      </c>
      <c r="C90" s="113">
        <v>10095071094</v>
      </c>
      <c r="D90" s="114" t="s">
        <v>243</v>
      </c>
      <c r="E90" s="115" t="s">
        <v>244</v>
      </c>
      <c r="F90" s="105" t="s">
        <v>61</v>
      </c>
      <c r="G90" s="119" t="s">
        <v>101</v>
      </c>
      <c r="H90" s="182"/>
      <c r="I90" s="183"/>
      <c r="J90" s="120" t="str">
        <f t="shared" si="2"/>
        <v/>
      </c>
      <c r="K90" s="107"/>
      <c r="L90" s="129"/>
    </row>
    <row r="91" spans="1:18" ht="27.75" customHeight="1" x14ac:dyDescent="0.2">
      <c r="A91" s="128" t="s">
        <v>333</v>
      </c>
      <c r="B91" s="113">
        <v>33</v>
      </c>
      <c r="C91" s="113">
        <v>10126131003</v>
      </c>
      <c r="D91" s="114" t="s">
        <v>292</v>
      </c>
      <c r="E91" s="115" t="s">
        <v>293</v>
      </c>
      <c r="F91" s="117" t="s">
        <v>169</v>
      </c>
      <c r="G91" s="119" t="s">
        <v>101</v>
      </c>
      <c r="H91" s="182"/>
      <c r="I91" s="183"/>
      <c r="J91" s="120" t="str">
        <f t="shared" si="2"/>
        <v/>
      </c>
      <c r="K91" s="107"/>
      <c r="L91" s="129"/>
    </row>
    <row r="92" spans="1:18" ht="27.75" customHeight="1" x14ac:dyDescent="0.2">
      <c r="A92" s="128" t="s">
        <v>333</v>
      </c>
      <c r="B92" s="113">
        <v>34</v>
      </c>
      <c r="C92" s="113">
        <v>10125915680</v>
      </c>
      <c r="D92" s="114" t="s">
        <v>294</v>
      </c>
      <c r="E92" s="115" t="s">
        <v>295</v>
      </c>
      <c r="F92" s="105" t="s">
        <v>169</v>
      </c>
      <c r="G92" s="119" t="s">
        <v>101</v>
      </c>
      <c r="H92" s="182"/>
      <c r="I92" s="183"/>
      <c r="J92" s="120" t="str">
        <f t="shared" si="2"/>
        <v/>
      </c>
      <c r="K92" s="107"/>
      <c r="L92" s="129"/>
    </row>
    <row r="93" spans="1:18" ht="27.75" customHeight="1" x14ac:dyDescent="0.2">
      <c r="A93" s="128" t="s">
        <v>333</v>
      </c>
      <c r="B93" s="113">
        <v>35</v>
      </c>
      <c r="C93" s="113">
        <v>10096563278</v>
      </c>
      <c r="D93" s="114" t="s">
        <v>109</v>
      </c>
      <c r="E93" s="115" t="s">
        <v>219</v>
      </c>
      <c r="F93" s="117" t="s">
        <v>61</v>
      </c>
      <c r="G93" s="119" t="s">
        <v>110</v>
      </c>
      <c r="H93" s="182"/>
      <c r="I93" s="183"/>
      <c r="J93" s="120" t="str">
        <f t="shared" si="2"/>
        <v/>
      </c>
      <c r="K93" s="107"/>
      <c r="L93" s="129"/>
    </row>
    <row r="94" spans="1:18" ht="27.75" customHeight="1" x14ac:dyDescent="0.2">
      <c r="A94" s="128" t="s">
        <v>333</v>
      </c>
      <c r="B94" s="113">
        <v>36</v>
      </c>
      <c r="C94" s="113">
        <v>10127977437</v>
      </c>
      <c r="D94" s="114" t="s">
        <v>275</v>
      </c>
      <c r="E94" s="115" t="s">
        <v>276</v>
      </c>
      <c r="F94" s="117" t="s">
        <v>61</v>
      </c>
      <c r="G94" s="119" t="s">
        <v>110</v>
      </c>
      <c r="H94" s="182"/>
      <c r="I94" s="183"/>
      <c r="J94" s="120" t="str">
        <f t="shared" si="2"/>
        <v/>
      </c>
      <c r="K94" s="107"/>
      <c r="L94" s="129"/>
    </row>
    <row r="95" spans="1:18" ht="27.75" customHeight="1" x14ac:dyDescent="0.2">
      <c r="A95" s="128" t="s">
        <v>333</v>
      </c>
      <c r="B95" s="113">
        <v>37</v>
      </c>
      <c r="C95" s="113">
        <v>10107577024</v>
      </c>
      <c r="D95" s="114" t="s">
        <v>241</v>
      </c>
      <c r="E95" s="115" t="s">
        <v>242</v>
      </c>
      <c r="F95" s="117" t="s">
        <v>61</v>
      </c>
      <c r="G95" s="119" t="s">
        <v>110</v>
      </c>
      <c r="H95" s="182"/>
      <c r="I95" s="183"/>
      <c r="J95" s="120"/>
      <c r="K95" s="107"/>
      <c r="L95" s="129"/>
    </row>
    <row r="96" spans="1:18" ht="27.75" customHeight="1" x14ac:dyDescent="0.2">
      <c r="A96" s="128" t="s">
        <v>333</v>
      </c>
      <c r="B96" s="113">
        <v>38</v>
      </c>
      <c r="C96" s="113">
        <v>10127891753</v>
      </c>
      <c r="D96" s="114" t="s">
        <v>281</v>
      </c>
      <c r="E96" s="115" t="s">
        <v>282</v>
      </c>
      <c r="F96" s="117" t="s">
        <v>170</v>
      </c>
      <c r="G96" s="119" t="s">
        <v>110</v>
      </c>
      <c r="H96" s="182"/>
      <c r="I96" s="183"/>
      <c r="J96" s="120"/>
      <c r="K96" s="107"/>
      <c r="L96" s="129"/>
    </row>
    <row r="97" spans="1:12" ht="27.75" customHeight="1" x14ac:dyDescent="0.2">
      <c r="A97" s="128" t="s">
        <v>333</v>
      </c>
      <c r="B97" s="113">
        <v>39</v>
      </c>
      <c r="C97" s="113">
        <v>10127317736</v>
      </c>
      <c r="D97" s="114" t="s">
        <v>300</v>
      </c>
      <c r="E97" s="115" t="s">
        <v>301</v>
      </c>
      <c r="F97" s="117" t="s">
        <v>170</v>
      </c>
      <c r="G97" s="119" t="s">
        <v>110</v>
      </c>
      <c r="H97" s="182"/>
      <c r="I97" s="183"/>
      <c r="J97" s="120"/>
      <c r="K97" s="107"/>
      <c r="L97" s="129"/>
    </row>
    <row r="98" spans="1:12" ht="27.75" customHeight="1" x14ac:dyDescent="0.2">
      <c r="A98" s="128" t="s">
        <v>333</v>
      </c>
      <c r="B98" s="113">
        <v>61</v>
      </c>
      <c r="C98" s="113">
        <v>10128533872</v>
      </c>
      <c r="D98" s="114" t="s">
        <v>334</v>
      </c>
      <c r="E98" s="115" t="s">
        <v>335</v>
      </c>
      <c r="F98" s="117" t="s">
        <v>168</v>
      </c>
      <c r="G98" s="119" t="s">
        <v>229</v>
      </c>
      <c r="H98" s="182"/>
      <c r="I98" s="183"/>
      <c r="J98" s="120"/>
      <c r="K98" s="107"/>
      <c r="L98" s="129"/>
    </row>
    <row r="99" spans="1:12" ht="27.75" customHeight="1" thickBot="1" x14ac:dyDescent="0.25">
      <c r="A99" s="133" t="s">
        <v>333</v>
      </c>
      <c r="B99" s="134">
        <v>62</v>
      </c>
      <c r="C99" s="134">
        <v>10128565804</v>
      </c>
      <c r="D99" s="135" t="s">
        <v>336</v>
      </c>
      <c r="E99" s="136" t="s">
        <v>337</v>
      </c>
      <c r="F99" s="137" t="s">
        <v>168</v>
      </c>
      <c r="G99" s="138" t="s">
        <v>229</v>
      </c>
      <c r="H99" s="184"/>
      <c r="I99" s="185"/>
      <c r="J99" s="139"/>
      <c r="K99" s="140"/>
      <c r="L99" s="141"/>
    </row>
    <row r="100" spans="1:12" ht="6.75" customHeight="1" thickTop="1" thickBot="1" x14ac:dyDescent="0.25">
      <c r="A100" s="122"/>
      <c r="B100" s="123"/>
      <c r="C100" s="123"/>
      <c r="D100" s="124"/>
      <c r="E100" s="125"/>
      <c r="F100" s="118"/>
      <c r="G100" s="126"/>
      <c r="H100" s="127"/>
      <c r="I100" s="127"/>
      <c r="J100" s="127"/>
      <c r="K100" s="127"/>
      <c r="L100" s="127"/>
    </row>
    <row r="101" spans="1:12" ht="15.75" thickTop="1" x14ac:dyDescent="0.2">
      <c r="A101" s="216" t="s">
        <v>51</v>
      </c>
      <c r="B101" s="217"/>
      <c r="C101" s="217"/>
      <c r="D101" s="217"/>
      <c r="E101" s="217"/>
      <c r="F101" s="217"/>
      <c r="G101" s="217" t="s">
        <v>52</v>
      </c>
      <c r="H101" s="217"/>
      <c r="I101" s="217"/>
      <c r="J101" s="217"/>
      <c r="K101" s="217"/>
      <c r="L101" s="218"/>
    </row>
    <row r="102" spans="1:12" x14ac:dyDescent="0.2">
      <c r="A102" s="142" t="s">
        <v>340</v>
      </c>
      <c r="B102" s="143"/>
      <c r="C102" s="144"/>
      <c r="D102" s="143"/>
      <c r="E102" s="145"/>
      <c r="F102" s="146"/>
      <c r="G102" s="147" t="s">
        <v>312</v>
      </c>
      <c r="H102" s="148">
        <v>14</v>
      </c>
      <c r="I102" s="149"/>
      <c r="J102" s="150"/>
      <c r="K102" s="151" t="s">
        <v>313</v>
      </c>
      <c r="L102" s="152">
        <f>COUNTIF(F23:F99,"ЗМС")</f>
        <v>0</v>
      </c>
    </row>
    <row r="103" spans="1:12" x14ac:dyDescent="0.2">
      <c r="A103" s="142" t="s">
        <v>341</v>
      </c>
      <c r="B103" s="143"/>
      <c r="C103" s="153"/>
      <c r="D103" s="143"/>
      <c r="E103" s="154"/>
      <c r="F103" s="155"/>
      <c r="G103" s="156" t="s">
        <v>314</v>
      </c>
      <c r="H103" s="157">
        <f>H104+H109</f>
        <v>77</v>
      </c>
      <c r="I103" s="158"/>
      <c r="J103" s="159"/>
      <c r="K103" s="151" t="s">
        <v>315</v>
      </c>
      <c r="L103" s="152">
        <f>COUNTIF(F23:F99,"МСМК")</f>
        <v>0</v>
      </c>
    </row>
    <row r="104" spans="1:12" x14ac:dyDescent="0.2">
      <c r="A104" s="142" t="s">
        <v>324</v>
      </c>
      <c r="B104" s="143"/>
      <c r="C104" s="160"/>
      <c r="D104" s="143"/>
      <c r="E104" s="154"/>
      <c r="F104" s="155"/>
      <c r="G104" s="156" t="s">
        <v>316</v>
      </c>
      <c r="H104" s="157">
        <f>H105+H106+H107+H108</f>
        <v>60</v>
      </c>
      <c r="I104" s="158"/>
      <c r="J104" s="159"/>
      <c r="K104" s="151" t="s">
        <v>317</v>
      </c>
      <c r="L104" s="152">
        <f>COUNTIF(F23:F99,"МС")</f>
        <v>0</v>
      </c>
    </row>
    <row r="105" spans="1:12" x14ac:dyDescent="0.2">
      <c r="A105" s="142" t="s">
        <v>342</v>
      </c>
      <c r="B105" s="143"/>
      <c r="C105" s="160"/>
      <c r="D105" s="143"/>
      <c r="E105" s="154"/>
      <c r="F105" s="155"/>
      <c r="G105" s="156" t="s">
        <v>318</v>
      </c>
      <c r="H105" s="157">
        <f>COUNT(A23:A207)</f>
        <v>46</v>
      </c>
      <c r="I105" s="158"/>
      <c r="J105" s="159"/>
      <c r="K105" s="161" t="s">
        <v>61</v>
      </c>
      <c r="L105" s="152">
        <f>COUNTIF(F23:F99,"КМС")</f>
        <v>14</v>
      </c>
    </row>
    <row r="106" spans="1:12" x14ac:dyDescent="0.2">
      <c r="A106" s="162"/>
      <c r="B106" s="143"/>
      <c r="C106" s="160"/>
      <c r="D106" s="143"/>
      <c r="E106" s="154"/>
      <c r="F106" s="155"/>
      <c r="G106" s="156" t="s">
        <v>319</v>
      </c>
      <c r="H106" s="157">
        <f>COUNTIF(A23:A206,"ЛИМ")</f>
        <v>0</v>
      </c>
      <c r="I106" s="158"/>
      <c r="J106" s="159"/>
      <c r="K106" s="161" t="s">
        <v>170</v>
      </c>
      <c r="L106" s="152">
        <f>COUNTIF(F23:F99,"1 СР")</f>
        <v>24</v>
      </c>
    </row>
    <row r="107" spans="1:12" x14ac:dyDescent="0.2">
      <c r="A107" s="162"/>
      <c r="B107" s="143"/>
      <c r="C107" s="143"/>
      <c r="D107" s="143"/>
      <c r="E107" s="154"/>
      <c r="F107" s="155"/>
      <c r="G107" s="156" t="s">
        <v>320</v>
      </c>
      <c r="H107" s="157">
        <f>COUNTIF(A23:A206,"НФ")</f>
        <v>13</v>
      </c>
      <c r="I107" s="158"/>
      <c r="J107" s="159"/>
      <c r="K107" s="161" t="s">
        <v>169</v>
      </c>
      <c r="L107" s="152">
        <f>COUNTIF(F23:F99,"2 СР")</f>
        <v>27</v>
      </c>
    </row>
    <row r="108" spans="1:12" x14ac:dyDescent="0.2">
      <c r="A108" s="162"/>
      <c r="B108" s="143"/>
      <c r="C108" s="143"/>
      <c r="D108" s="143"/>
      <c r="E108" s="154"/>
      <c r="F108" s="155"/>
      <c r="G108" s="156" t="s">
        <v>321</v>
      </c>
      <c r="H108" s="157">
        <f>COUNTIF(A23:A206,"ДСКВ")</f>
        <v>1</v>
      </c>
      <c r="I108" s="158"/>
      <c r="J108" s="159"/>
      <c r="K108" s="161" t="s">
        <v>168</v>
      </c>
      <c r="L108" s="152">
        <f>COUNTIF(F23:F100,"3 СР")</f>
        <v>11</v>
      </c>
    </row>
    <row r="109" spans="1:12" x14ac:dyDescent="0.2">
      <c r="A109" s="162"/>
      <c r="B109" s="143"/>
      <c r="C109" s="143"/>
      <c r="D109" s="143"/>
      <c r="E109" s="163"/>
      <c r="F109" s="164"/>
      <c r="G109" s="156" t="s">
        <v>322</v>
      </c>
      <c r="H109" s="157">
        <f>COUNTIF(A23:A206,"НС")</f>
        <v>17</v>
      </c>
      <c r="I109" s="165"/>
      <c r="J109" s="166"/>
      <c r="K109" s="151"/>
      <c r="L109" s="167"/>
    </row>
    <row r="110" spans="1:12" x14ac:dyDescent="0.2">
      <c r="A110" s="168"/>
      <c r="B110" s="176"/>
      <c r="C110" s="176"/>
      <c r="D110" s="169"/>
      <c r="E110" s="170"/>
      <c r="F110" s="171"/>
      <c r="G110" s="171"/>
      <c r="H110" s="172"/>
      <c r="I110" s="173"/>
      <c r="J110" s="174"/>
      <c r="K110" s="171"/>
      <c r="L110" s="175"/>
    </row>
    <row r="111" spans="1:12" ht="15.75" x14ac:dyDescent="0.2">
      <c r="A111" s="219" t="s">
        <v>53</v>
      </c>
      <c r="B111" s="220"/>
      <c r="C111" s="220"/>
      <c r="D111" s="220"/>
      <c r="E111" s="220" t="s">
        <v>54</v>
      </c>
      <c r="F111" s="220"/>
      <c r="G111" s="220"/>
      <c r="H111" s="220" t="s">
        <v>55</v>
      </c>
      <c r="I111" s="220"/>
      <c r="J111" s="220" t="s">
        <v>323</v>
      </c>
      <c r="K111" s="220"/>
      <c r="L111" s="221"/>
    </row>
    <row r="112" spans="1:12" x14ac:dyDescent="0.2">
      <c r="A112" s="209"/>
      <c r="B112" s="210"/>
      <c r="C112" s="210"/>
      <c r="D112" s="210"/>
      <c r="E112" s="210"/>
      <c r="F112" s="211"/>
      <c r="G112" s="211"/>
      <c r="H112" s="211"/>
      <c r="I112" s="211"/>
      <c r="J112" s="211"/>
      <c r="K112" s="211"/>
      <c r="L112" s="212"/>
    </row>
    <row r="113" spans="1:12" x14ac:dyDescent="0.2">
      <c r="A113" s="177"/>
      <c r="B113" s="178"/>
      <c r="C113" s="178"/>
      <c r="D113" s="178"/>
      <c r="E113" s="179"/>
      <c r="F113" s="178"/>
      <c r="G113" s="178"/>
      <c r="H113" s="172"/>
      <c r="I113" s="172"/>
      <c r="J113" s="178"/>
      <c r="K113" s="178"/>
      <c r="L113" s="180"/>
    </row>
    <row r="114" spans="1:12" x14ac:dyDescent="0.2">
      <c r="A114" s="177"/>
      <c r="B114" s="178"/>
      <c r="C114" s="178"/>
      <c r="D114" s="178"/>
      <c r="E114" s="179"/>
      <c r="F114" s="178"/>
      <c r="G114" s="178"/>
      <c r="H114" s="172"/>
      <c r="I114" s="172"/>
      <c r="J114" s="178"/>
      <c r="K114" s="178"/>
      <c r="L114" s="180"/>
    </row>
    <row r="115" spans="1:12" x14ac:dyDescent="0.2">
      <c r="A115" s="209"/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3"/>
    </row>
    <row r="116" spans="1:12" x14ac:dyDescent="0.2">
      <c r="A116" s="209"/>
      <c r="B116" s="210"/>
      <c r="C116" s="210"/>
      <c r="D116" s="210"/>
      <c r="E116" s="210"/>
      <c r="F116" s="214"/>
      <c r="G116" s="214"/>
      <c r="H116" s="214"/>
      <c r="I116" s="214"/>
      <c r="J116" s="214"/>
      <c r="K116" s="214"/>
      <c r="L116" s="215"/>
    </row>
    <row r="117" spans="1:12" ht="13.5" thickBot="1" x14ac:dyDescent="0.25">
      <c r="A117" s="206"/>
      <c r="B117" s="207"/>
      <c r="C117" s="207"/>
      <c r="D117" s="207"/>
      <c r="E117" s="207" t="str">
        <f>G17</f>
        <v>Лелюк А.Ф. (ВК, г. Майкоп)</v>
      </c>
      <c r="F117" s="207"/>
      <c r="G117" s="207"/>
      <c r="H117" s="207" t="str">
        <f>G18</f>
        <v>Азаров С. Н. (ВК, г. Санкт-Петербург)</v>
      </c>
      <c r="I117" s="207"/>
      <c r="J117" s="207" t="str">
        <f>G19</f>
        <v>Воронов А. М. (1К, Майкоп)</v>
      </c>
      <c r="K117" s="207"/>
      <c r="L117" s="208"/>
    </row>
    <row r="118" spans="1:12" ht="13.5" thickTop="1" x14ac:dyDescent="0.2"/>
  </sheetData>
  <sortState ref="A23:U120">
    <sortCondition ref="A23:A120"/>
  </sortState>
  <mergeCells count="38"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I21:I22"/>
    <mergeCell ref="J21:J22"/>
    <mergeCell ref="A7:L7"/>
    <mergeCell ref="A1:L1"/>
    <mergeCell ref="A2:L2"/>
    <mergeCell ref="A3:L3"/>
    <mergeCell ref="A4:L4"/>
    <mergeCell ref="A6:L6"/>
    <mergeCell ref="A101:F101"/>
    <mergeCell ref="G101:L101"/>
    <mergeCell ref="A111:D111"/>
    <mergeCell ref="E111:G111"/>
    <mergeCell ref="H111:I111"/>
    <mergeCell ref="J111:L111"/>
    <mergeCell ref="A117:D117"/>
    <mergeCell ref="E117:G117"/>
    <mergeCell ref="H117:I117"/>
    <mergeCell ref="J117:L117"/>
    <mergeCell ref="A112:E112"/>
    <mergeCell ref="F112:L112"/>
    <mergeCell ref="A115:E115"/>
    <mergeCell ref="F115:L115"/>
    <mergeCell ref="A116:E116"/>
    <mergeCell ref="F116:L116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9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инд гонка на время без отсечек</vt:lpstr>
      <vt:lpstr>'инд гонка на время без отсечек'!Заголовки_для_печати</vt:lpstr>
      <vt:lpstr>'Стартовый протокол'!Заголовки_для_печати</vt:lpstr>
      <vt:lpstr>'инд гонка на время без отсечек'!Область_печати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2022-05-16T09:57:42Z</dcterms:modified>
</cp:coreProperties>
</file>