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vetandrey\Desktop\"/>
    </mc:Choice>
  </mc:AlternateContent>
  <xr:revisionPtr revIDLastSave="0" documentId="13_ncr:1_{6A97B62B-71D1-49A4-A51F-A9711B7DF367}" xr6:coauthVersionLast="45" xr6:coauthVersionMax="45" xr10:uidLastSave="{00000000-0000-0000-0000-000000000000}"/>
  <bookViews>
    <workbookView xWindow="2124" yWindow="2124" windowWidth="17280" windowHeight="8964" xr2:uid="{A683A7B5-C890-41B6-B7E3-F79604DCEFE8}"/>
  </bookViews>
  <sheets>
    <sheet name=" ИГ девушки " sheetId="1" r:id="rId1"/>
  </sheets>
  <definedNames>
    <definedName name="_xlnm.Print_Titles" localSheetId="0">' ИГ девушки '!$21:$22</definedName>
    <definedName name="_xlnm.Print_Area" localSheetId="0">' ИГ девушки '!$A$1:$L$63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2" i="1" l="1"/>
  <c r="A62" i="1"/>
  <c r="J56" i="1"/>
  <c r="G56" i="1"/>
  <c r="D56" i="1"/>
  <c r="A56" i="1"/>
  <c r="H53" i="1"/>
  <c r="H52" i="1"/>
  <c r="H51" i="1"/>
  <c r="L49" i="1"/>
  <c r="L48" i="1"/>
  <c r="L47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</calcChain>
</file>

<file path=xl/sharedStrings.xml><?xml version="1.0" encoding="utf-8"?>
<sst xmlns="http://schemas.openxmlformats.org/spreadsheetml/2006/main" count="145" uniqueCount="112">
  <si>
    <t>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</si>
  <si>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</si>
  <si>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</si>
  <si>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Федерация велосипедного спорта Воронежской области</t>
  </si>
  <si>
    <t/>
  </si>
  <si>
    <t>по велосипедному спорту</t>
  </si>
  <si>
    <t>ИТОГОВЫЙ ПРОТОКОЛ</t>
  </si>
  <si>
    <t xml:space="preserve">шоссе - индивидуальная гонка на время </t>
  </si>
  <si>
    <t>МЕСТО ПРОВЕДЕНИЯ: г. Воронеж</t>
  </si>
  <si>
    <t xml:space="preserve">НАЧАЛО ГОНКИ: 10ч 00м </t>
  </si>
  <si>
    <t>№ ВРВС: 0080521811Б</t>
  </si>
  <si>
    <t>ДАТА ПРОВЕДЕНИЯ: 13 мая 2024 года</t>
  </si>
  <si>
    <t>ОКОНЧАНИЕ ГОНКИ: 11ч 00м</t>
  </si>
  <si>
    <t>№ ЕКП 2024: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</si>
  <si>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</si>
  <si>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</si>
  <si>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</si>
  <si>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Лыжный СК с освещенной лыжероллерной трассой/ 0065515</t>
  </si>
  <si>
    <t>ГЛАВНЫЙ СУДЬЯ:</t>
  </si>
  <si>
    <t>ЕЛИФЕРОВ А.В. (ВК, г. ВОРОНЕЖ)</t>
  </si>
  <si>
    <t>МАКСИМАЛЬНЫЙ ПЕРЕПАД (HD)(м):</t>
  </si>
  <si>
    <t>ГЛАВНЫЙ СЕКРЕТАРЬ:</t>
  </si>
  <si>
    <t>ДОБРОСОЦКАЯ Т.В.(1 КАТ., г. ВОРОНЕЖ)</t>
  </si>
  <si>
    <t>СУММА ПОЛОЖИТЕЛЬНЫХ ПЕРЕПАДОВ ВЫСОТЫ НА ДИСТАНЦИИ (ТС)(м):</t>
  </si>
  <si>
    <t>СУДЬЯ НА ФИНИШЕ:</t>
  </si>
  <si>
    <t>ГОНЧАРОВА С.И. (1 КАТ, г. ВОРОНЕЖ)</t>
  </si>
  <si>
    <t>ДИСТАНЦИЯ (км): ДЛИНА КРУГА/КРУГОВ</t>
  </si>
  <si>
    <t>5 км /1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</si>
  <si>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</si>
  <si>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</si>
  <si>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</si>
  <si>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</si>
  <si>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</si>
  <si>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</si>
  <si>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</si>
  <si>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</si>
  <si>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</si>
  <si>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</si>
  <si>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</si>
  <si>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</si>
  <si>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UCI ID 10130179943</t>
  </si>
  <si>
    <t>ХАТУНЦЕВА Александра</t>
  </si>
  <si>
    <t>КМС</t>
  </si>
  <si>
    <t>Воронежская область МБУДО СШОР №8</t>
  </si>
  <si>
    <t>UCI ID 10119972109</t>
  </si>
  <si>
    <t>КОЛУПАЕВА Кристина</t>
  </si>
  <si>
    <t>Воронежская область ГБУ ДО ВО «СШОР № 1»</t>
  </si>
  <si>
    <t>UCI ID 10142055268</t>
  </si>
  <si>
    <t>ТИНЬКОВА Софья</t>
  </si>
  <si>
    <t>UCI ID 10142507229</t>
  </si>
  <si>
    <t>СУХАРЕВА Александра</t>
  </si>
  <si>
    <t>1</t>
  </si>
  <si>
    <t>UCI ID 10141405065</t>
  </si>
  <si>
    <t>ДЬЯЧКОВА Анастасия</t>
  </si>
  <si>
    <t>Московская обл. ГБУ ДО МО "СШОР ПО ВЕЛОСПОРТУ"</t>
  </si>
  <si>
    <t>UCI ID 10140316140</t>
  </si>
  <si>
    <t>КУТЮРИНА Виктория</t>
  </si>
  <si>
    <t>3</t>
  </si>
  <si>
    <t>UCI ID 10151342010</t>
  </si>
  <si>
    <t>ДОЧКИНА Полина</t>
  </si>
  <si>
    <t>2</t>
  </si>
  <si>
    <t>UCI ID 10116809808</t>
  </si>
  <si>
    <t>ТКАЧУК Злата</t>
  </si>
  <si>
    <t>UCI ID 10127617123</t>
  </si>
  <si>
    <t>ЖИЛИНА Полина</t>
  </si>
  <si>
    <t>КОЗЛОВА Юлия</t>
  </si>
  <si>
    <t>UCI ID 10142218047</t>
  </si>
  <si>
    <t>КУЗНЕЦОВА Виктория</t>
  </si>
  <si>
    <t>UCI ID 10128815576</t>
  </si>
  <si>
    <t>ТЕРПУГОВА Валерия</t>
  </si>
  <si>
    <t>UCI ID 10143994056</t>
  </si>
  <si>
    <t>ТРУФАНОВА Анастасия</t>
  </si>
  <si>
    <t>ИГНАТЕНКО Ангелина</t>
  </si>
  <si>
    <t>UCI ID 10151383032</t>
  </si>
  <si>
    <t>СМАГИНА Варвара</t>
  </si>
  <si>
    <t>НИЩЕВА Валерия</t>
  </si>
  <si>
    <t>Ярославль МУ ДО СШОР-19</t>
  </si>
  <si>
    <t>1юн</t>
  </si>
  <si>
    <t>МУРОМСКАЯ Софья</t>
  </si>
  <si>
    <t>Орловская область МБУ ДО "Спортивна школа №1 г. Орла"</t>
  </si>
  <si>
    <t>UCI ID 10130996268</t>
  </si>
  <si>
    <t>ЗАКАЗОВА Анастасия</t>
  </si>
  <si>
    <t>ГОНЧАРУК Софья</t>
  </si>
  <si>
    <t>2юн</t>
  </si>
  <si>
    <t>UCI ID 10137456660</t>
  </si>
  <si>
    <t xml:space="preserve">АСТАФУРОВА Полина </t>
  </si>
  <si>
    <t>UCI ID 10152794279</t>
  </si>
  <si>
    <t xml:space="preserve">ДАНИЛЕНКО Мария </t>
  </si>
  <si>
    <t>ПОГОДНЫЕ УСЛОВИЯ</t>
  </si>
  <si>
    <t>СТАТИСТИКА ГОНКИ</t>
  </si>
  <si>
    <t>Температура: +11+12</t>
  </si>
  <si>
    <t>Субъектов РФ</t>
  </si>
  <si>
    <t>ЗМС</t>
  </si>
  <si>
    <t>Влажность: 72%</t>
  </si>
  <si>
    <t>Заявлено</t>
  </si>
  <si>
    <t>МСМК</t>
  </si>
  <si>
    <t>Осадки: н.облачность</t>
  </si>
  <si>
    <t>Стартовало</t>
  </si>
  <si>
    <t>МС</t>
  </si>
  <si>
    <t>Ветер: 3,0 км/ч (ю)</t>
  </si>
  <si>
    <t>Финишировало</t>
  </si>
  <si>
    <t>Н. финишировало</t>
  </si>
  <si>
    <t>1 СР</t>
  </si>
  <si>
    <t>Лимит времени</t>
  </si>
  <si>
    <t>2 СР</t>
  </si>
  <si>
    <t>Дисквалифицировано</t>
  </si>
  <si>
    <t>3 СР</t>
  </si>
  <si>
    <t>Н. стартовало</t>
  </si>
  <si>
    <t xml:space="preserve">ЕЛИФЕРОВ А.В. (ВК, г. ВОРОНЕЖ) </t>
  </si>
  <si>
    <t xml:space="preserve">ДОБРОСОЦКАЯ Т.В. (1 КАТ., г. ВОРОНЕЖ) </t>
  </si>
  <si>
    <t>МЕЖРЕГИОНАЛЬНЫЕ СОРЕВНОВАНИЯ (ПЦФО)</t>
  </si>
  <si>
    <t>ДЕВУШКИ 15-16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</si>
</sst>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.00"/>
    <numFmt numFmtId="165" formatCode="mm:ss.00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7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14" fontId="7" fillId="0" borderId="0" xfId="0" applyNumberFormat="1" applyFont="1" applyAlignment="1">
      <alignment vertical="center"/>
    </xf>
    <xf numFmtId="164" fontId="7" fillId="2" borderId="0" xfId="0" applyNumberFormat="1" applyFont="1" applyFill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164" fontId="9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3" fillId="0" borderId="0" xfId="2" applyFont="1" applyAlignment="1">
      <alignment horizontal="left" vertical="center"/>
    </xf>
    <xf numFmtId="14" fontId="13" fillId="0" borderId="0" xfId="2" applyNumberFormat="1" applyFont="1" applyAlignment="1">
      <alignment horizontal="center" vertical="center"/>
    </xf>
    <xf numFmtId="49" fontId="1" fillId="0" borderId="0" xfId="2" applyNumberFormat="1" applyFont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2" borderId="0" xfId="2" applyFont="1" applyFill="1" applyAlignment="1">
      <alignment horizontal="left" vertical="center"/>
    </xf>
    <xf numFmtId="14" fontId="1" fillId="2" borderId="0" xfId="2" applyNumberFormat="1" applyFont="1" applyFill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horizontal="left" vertical="center"/>
    </xf>
    <xf numFmtId="14" fontId="1" fillId="0" borderId="0" xfId="2" applyNumberFormat="1" applyFont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49" fontId="15" fillId="0" borderId="0" xfId="0" applyNumberFormat="1" applyFont="1" applyAlignment="1">
      <alignment horizontal="left" vertical="center"/>
    </xf>
    <xf numFmtId="14" fontId="15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164" fontId="15" fillId="0" borderId="0" xfId="0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49" fontId="15" fillId="0" borderId="0" xfId="0" applyNumberFormat="1" applyFont="1" applyAlignment="1">
      <alignment vertical="center"/>
    </xf>
    <xf numFmtId="9" fontId="15" fillId="0" borderId="0" xfId="0" applyNumberFormat="1" applyFont="1" applyAlignment="1">
      <alignment horizontal="left" vertical="center"/>
    </xf>
    <xf numFmtId="14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164" fontId="7" fillId="0" borderId="0" xfId="0" applyNumberFormat="1" applyFont="1" applyAlignment="1">
      <alignment horizontal="left" vertical="center"/>
    </xf>
    <xf numFmtId="0" fontId="10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center"/>
    </xf>
    <xf numFmtId="0" fontId="10" fillId="3" borderId="0" xfId="1" applyFont="1" applyFill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2" fontId="10" fillId="3" borderId="0" xfId="1" applyNumberFormat="1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14" fontId="10" fillId="3" borderId="0" xfId="1" applyNumberFormat="1" applyFont="1" applyFill="1" applyAlignment="1">
      <alignment horizontal="center" vertical="center" wrapText="1"/>
    </xf>
  </cellXfs>
  <cellStyles count="3">
    <cellStyle name="Обычный" xfId="0" builtinId="0"/>
    <cellStyle name="Обычный 2" xfId="2" xr:uid="{7E7B8E5F-4422-4173-88CD-D9A0BA2FC54A}"/>
    <cellStyle name="Обычный_Стартовый протокол Смирнов_20101106_Results" xfId="1" xr:uid="{7E6190DF-6D50-4DFE-87F8-A328DDDB58B0}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25345</xdr:rowOff>
    </xdr:from>
    <xdr:to>
      <xdr:col>1</xdr:col>
      <xdr:colOff>114300</xdr:colOff>
      <xdr:row>2</xdr:row>
      <xdr:rowOff>142875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DF50169-F11A-474F-878D-BE31185EBA4C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25345"/>
          <a:ext cx="577429" cy="60521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0</xdr:row>
      <xdr:rowOff>25346</xdr:rowOff>
    </xdr:from>
    <xdr:to>
      <xdr:col>2</xdr:col>
      <xdr:colOff>975179</xdr:colOff>
      <xdr:row>2</xdr:row>
      <xdr:rowOff>152400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E437FF4-86B6-4FAE-804B-FD4BAED4164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" y="25346"/>
          <a:ext cx="1017089" cy="614734"/>
        </a:xfrm>
        <a:prstGeom prst="rect">
          <a:avLst/>
        </a:prstGeom>
      </xdr:spPr>
    </xdr:pic>
    <xdr:clientData/>
  </xdr:twoCellAnchor>
  <xdr:twoCellAnchor>
    <xdr:from>
      <xdr:col>10</xdr:col>
      <xdr:colOff>619125</xdr:colOff>
      <xdr:row>0</xdr:row>
      <xdr:rowOff>47626</xdr:rowOff>
    </xdr:from>
    <xdr:to>
      <xdr:col>11</xdr:col>
      <xdr:colOff>228600</xdr:colOff>
      <xdr:row>3</xdr:row>
      <xdr:rowOff>2352</xdr:rowOff>
    </xdr:to>
    <xdr:pic>
      <xdr:nvPicPr>
        <xdr:cNvPr id="4" name="Picture 1" descr="депа">
          <a:extLst>
            <a:ext uri="{FF2B5EF4-FFF2-40B4-BE49-F238E27FC236}">
              <a16:creationId xmlns:a16="http://schemas.microsoft.com/office/drawing/2014/main" id="{CA60BBB6-2607-4BD0-967F-06937963C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550265" y="47626"/>
          <a:ext cx="546735" cy="6862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514350</xdr:colOff>
      <xdr:row>0</xdr:row>
      <xdr:rowOff>66675</xdr:rowOff>
    </xdr:from>
    <xdr:to>
      <xdr:col>11</xdr:col>
      <xdr:colOff>1085850</xdr:colOff>
      <xdr:row>2</xdr:row>
      <xdr:rowOff>173314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790E8268-1DCE-42D8-9460-E36249241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50" y="66675"/>
          <a:ext cx="571500" cy="594319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428625</xdr:colOff>
      <xdr:row>56</xdr:row>
      <xdr:rowOff>78984</xdr:rowOff>
    </xdr:from>
    <xdr:to>
      <xdr:col>3</xdr:col>
      <xdr:colOff>1447800</xdr:colOff>
      <xdr:row>60</xdr:row>
      <xdr:rowOff>45720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ACCF01B-EBD0-4E86-9540-AED6D0844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685" y="12552924"/>
          <a:ext cx="2947035" cy="667776"/>
        </a:xfrm>
        <a:prstGeom prst="rect">
          <a:avLst/>
        </a:prstGeom>
      </xdr:spPr>
    </xdr:pic>
    <xdr:clientData/>
  </xdr:twoCellAnchor>
  <xdr:twoCellAnchor editAs="oneCell">
    <xdr:from>
      <xdr:col>9</xdr:col>
      <xdr:colOff>333376</xdr:colOff>
      <xdr:row>56</xdr:row>
      <xdr:rowOff>83747</xdr:rowOff>
    </xdr:from>
    <xdr:to>
      <xdr:col>10</xdr:col>
      <xdr:colOff>163354</xdr:colOff>
      <xdr:row>59</xdr:row>
      <xdr:rowOff>48005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69556ECC-FB73-490B-BDCE-F0F23C81F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0596" y="12557687"/>
          <a:ext cx="713898" cy="490038"/>
        </a:xfrm>
        <a:prstGeom prst="rect">
          <a:avLst/>
        </a:prstGeom>
      </xdr:spPr>
    </xdr:pic>
    <xdr:clientData/>
  </xdr:twoCellAnchor>
  <xdr:twoCellAnchor editAs="oneCell">
    <xdr:from>
      <xdr:col>6</xdr:col>
      <xdr:colOff>1695450</xdr:colOff>
      <xdr:row>56</xdr:row>
      <xdr:rowOff>11393</xdr:rowOff>
    </xdr:from>
    <xdr:to>
      <xdr:col>6</xdr:col>
      <xdr:colOff>2556768</xdr:colOff>
      <xdr:row>60</xdr:row>
      <xdr:rowOff>26288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A6E8EF04-540E-4D3A-8C58-CD0C4BE11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1870" y="12485333"/>
          <a:ext cx="861318" cy="715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A81C6-523C-400F-8A8A-40F2A772F2FC}">
  <sheetPr>
    <tabColor theme="3" tint="-0.249977111117893"/>
    <pageSetUpPr fitToPage="1"/>
  </sheetPr>
  <dimension ref="A1:U62"/>
  <sheetViews>
    <sheetView tabSelected="1" view="pageBreakPreview" zoomScaleNormal="100" zoomScaleSheetLayoutView="100" zoomScalePageLayoutView="50" workbookViewId="0">
      <selection activeCell="A11" sqref="A11:L11"/>
    </sheetView>
  </sheetViews>
  <sheetFormatPr defaultColWidth="9.109375" defaultRowHeight="13.8" x14ac:dyDescent="0.25"/>
  <cols>
    <col min="1" max="1" width="7" style="5" customWidth="1"/>
    <col min="2" max="2" width="7" style="11" customWidth="1"/>
    <col min="3" max="3" width="21.109375" style="11" bestFit="1" customWidth="1"/>
    <col min="4" max="4" width="27.88671875" style="5" bestFit="1" customWidth="1"/>
    <col min="5" max="5" width="11.6640625" style="6" customWidth="1"/>
    <col min="6" max="6" width="7.6640625" style="5" customWidth="1"/>
    <col min="7" max="7" width="61" style="5" bestFit="1" customWidth="1"/>
    <col min="8" max="8" width="15.33203125" style="18" customWidth="1"/>
    <col min="9" max="9" width="17" style="8" customWidth="1"/>
    <col min="10" max="10" width="12.88671875" style="9" bestFit="1" customWidth="1"/>
    <col min="11" max="11" width="13.6640625" style="5" customWidth="1"/>
    <col min="12" max="12" width="18.6640625" style="5" customWidth="1"/>
    <col min="13" max="16384" width="9.109375" style="5"/>
  </cols>
  <sheetData>
    <row r="1" spans="1:21" s="1" customFormat="1" ht="19.5" customHeight="1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21" s="1" customFormat="1" ht="19.5" customHeight="1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21" s="1" customFormat="1" ht="19.5" customHeight="1" x14ac:dyDescent="0.25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21" s="1" customFormat="1" ht="19.5" customHeight="1" x14ac:dyDescent="0.25">
      <c r="A4" s="58" t="s">
        <v>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21" s="1" customFormat="1" ht="6" customHeight="1" x14ac:dyDescent="0.25">
      <c r="A5" s="58" t="s">
        <v>4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21" s="3" customFormat="1" ht="25.8" x14ac:dyDescent="0.25">
      <c r="A6" s="59" t="s">
        <v>110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2"/>
      <c r="N6" s="2"/>
      <c r="O6" s="2"/>
      <c r="P6" s="2"/>
      <c r="Q6" s="2"/>
      <c r="R6" s="2"/>
      <c r="S6" s="2"/>
      <c r="T6" s="2"/>
      <c r="U6" s="2"/>
    </row>
    <row r="7" spans="1:21" s="1" customFormat="1" ht="18" customHeight="1" x14ac:dyDescent="0.25">
      <c r="A7" s="60" t="s">
        <v>5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21" s="1" customFormat="1" ht="4.5" customHeight="1" x14ac:dyDescent="0.25">
      <c r="A8" s="60" t="s">
        <v>4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21" s="1" customFormat="1" ht="19.5" customHeight="1" x14ac:dyDescent="0.25">
      <c r="A9" s="60" t="s">
        <v>6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</row>
    <row r="10" spans="1:21" s="4" customFormat="1" ht="18" customHeight="1" x14ac:dyDescent="0.25">
      <c r="A10" s="61" t="s">
        <v>7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</row>
    <row r="11" spans="1:21" s="1" customFormat="1" ht="19.5" customHeight="1" x14ac:dyDescent="0.25">
      <c r="A11" s="60" t="s">
        <v>111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</row>
    <row r="12" spans="1:21" ht="5.25" customHeight="1" x14ac:dyDescent="0.25">
      <c r="A12" s="57" t="s">
        <v>4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21" x14ac:dyDescent="0.25">
      <c r="A13" s="62" t="s">
        <v>8</v>
      </c>
      <c r="B13" s="62"/>
      <c r="C13" s="62"/>
      <c r="D13" s="62"/>
      <c r="G13" s="5" t="s">
        <v>9</v>
      </c>
      <c r="H13" s="7"/>
      <c r="K13" s="10"/>
      <c r="L13" s="10" t="s">
        <v>10</v>
      </c>
    </row>
    <row r="14" spans="1:21" x14ac:dyDescent="0.25">
      <c r="A14" s="62" t="s">
        <v>11</v>
      </c>
      <c r="B14" s="62"/>
      <c r="C14" s="62"/>
      <c r="D14" s="62"/>
      <c r="G14" s="5" t="s">
        <v>12</v>
      </c>
      <c r="H14" s="7"/>
      <c r="K14" s="10"/>
      <c r="L14" s="10" t="s">
        <v>13</v>
      </c>
    </row>
    <row r="15" spans="1:21" x14ac:dyDescent="0.25">
      <c r="A15" s="63" t="s">
        <v>14</v>
      </c>
      <c r="B15" s="63"/>
      <c r="C15" s="63"/>
      <c r="D15" s="63"/>
      <c r="E15" s="63"/>
      <c r="F15" s="63"/>
      <c r="G15" s="64"/>
      <c r="H15" s="65" t="s">
        <v>15</v>
      </c>
      <c r="I15" s="65"/>
      <c r="J15" s="65"/>
      <c r="K15" s="65"/>
      <c r="L15" s="65"/>
    </row>
    <row r="16" spans="1:21" x14ac:dyDescent="0.25">
      <c r="A16" s="5" t="s">
        <v>16</v>
      </c>
      <c r="E16" s="10" t="s">
        <v>4</v>
      </c>
      <c r="G16" s="12"/>
      <c r="H16" s="66" t="s">
        <v>17</v>
      </c>
      <c r="I16" s="66"/>
      <c r="J16" s="66"/>
      <c r="K16" s="66"/>
      <c r="L16" s="66"/>
    </row>
    <row r="17" spans="1:12" x14ac:dyDescent="0.25">
      <c r="A17" s="5" t="s">
        <v>18</v>
      </c>
      <c r="D17" s="10"/>
      <c r="G17" s="12" t="s">
        <v>19</v>
      </c>
      <c r="H17" s="13" t="s">
        <v>20</v>
      </c>
      <c r="J17" s="8"/>
      <c r="K17" s="8"/>
      <c r="L17" s="14">
        <v>5</v>
      </c>
    </row>
    <row r="18" spans="1:12" x14ac:dyDescent="0.25">
      <c r="A18" s="5" t="s">
        <v>21</v>
      </c>
      <c r="D18" s="10"/>
      <c r="G18" s="12" t="s">
        <v>22</v>
      </c>
      <c r="H18" s="13" t="s">
        <v>23</v>
      </c>
      <c r="J18" s="8"/>
      <c r="K18" s="8"/>
      <c r="L18" s="14">
        <v>9</v>
      </c>
    </row>
    <row r="19" spans="1:12" x14ac:dyDescent="0.25">
      <c r="A19" s="5" t="s">
        <v>24</v>
      </c>
      <c r="G19" s="12" t="s">
        <v>25</v>
      </c>
      <c r="H19" s="15" t="s">
        <v>26</v>
      </c>
      <c r="J19" s="11">
        <v>5</v>
      </c>
      <c r="L19" s="16" t="s">
        <v>27</v>
      </c>
    </row>
    <row r="20" spans="1:12" ht="6.75" customHeight="1" x14ac:dyDescent="0.25">
      <c r="G20" s="17"/>
    </row>
    <row r="21" spans="1:12" s="19" customFormat="1" ht="21" customHeight="1" x14ac:dyDescent="0.25">
      <c r="A21" s="72" t="s">
        <v>28</v>
      </c>
      <c r="B21" s="69" t="s">
        <v>29</v>
      </c>
      <c r="C21" s="69" t="s">
        <v>30</v>
      </c>
      <c r="D21" s="69" t="s">
        <v>31</v>
      </c>
      <c r="E21" s="73" t="s">
        <v>32</v>
      </c>
      <c r="F21" s="69" t="s">
        <v>33</v>
      </c>
      <c r="G21" s="69" t="s">
        <v>34</v>
      </c>
      <c r="H21" s="70" t="s">
        <v>35</v>
      </c>
      <c r="I21" s="70" t="s">
        <v>36</v>
      </c>
      <c r="J21" s="71" t="s">
        <v>37</v>
      </c>
      <c r="K21" s="67" t="s">
        <v>38</v>
      </c>
      <c r="L21" s="67" t="s">
        <v>39</v>
      </c>
    </row>
    <row r="22" spans="1:12" s="19" customFormat="1" ht="13.5" customHeight="1" x14ac:dyDescent="0.25">
      <c r="A22" s="72"/>
      <c r="B22" s="69"/>
      <c r="C22" s="69"/>
      <c r="D22" s="69"/>
      <c r="E22" s="73"/>
      <c r="F22" s="69"/>
      <c r="G22" s="69"/>
      <c r="H22" s="70"/>
      <c r="I22" s="70"/>
      <c r="J22" s="71"/>
      <c r="K22" s="67"/>
      <c r="L22" s="67"/>
    </row>
    <row r="23" spans="1:12" ht="21.75" customHeight="1" x14ac:dyDescent="0.25">
      <c r="A23" s="20">
        <v>1</v>
      </c>
      <c r="B23" s="21">
        <v>13</v>
      </c>
      <c r="C23" s="22" t="s">
        <v>40</v>
      </c>
      <c r="D23" s="23" t="s">
        <v>41</v>
      </c>
      <c r="E23" s="24">
        <v>39478</v>
      </c>
      <c r="F23" s="25" t="s">
        <v>42</v>
      </c>
      <c r="G23" s="25" t="s">
        <v>43</v>
      </c>
      <c r="H23" s="26">
        <v>4.9630787037037039E-3</v>
      </c>
      <c r="I23" s="26" t="s">
        <v>4</v>
      </c>
      <c r="J23" s="27">
        <f>$J$19/((H23*24))</f>
        <v>41.97663300762575</v>
      </c>
      <c r="K23" s="11" t="s">
        <v>42</v>
      </c>
      <c r="L23" s="28"/>
    </row>
    <row r="24" spans="1:12" ht="21.75" customHeight="1" x14ac:dyDescent="0.25">
      <c r="A24" s="29">
        <v>2</v>
      </c>
      <c r="B24" s="21">
        <v>14</v>
      </c>
      <c r="C24" s="22" t="s">
        <v>44</v>
      </c>
      <c r="D24" s="30" t="s">
        <v>45</v>
      </c>
      <c r="E24" s="31">
        <v>39525</v>
      </c>
      <c r="F24" s="32" t="s">
        <v>42</v>
      </c>
      <c r="G24" s="25" t="s">
        <v>46</v>
      </c>
      <c r="H24" s="26">
        <v>5.2844907407407415E-3</v>
      </c>
      <c r="I24" s="26">
        <f>H24-$H$23</f>
        <v>3.2141203703703759E-4</v>
      </c>
      <c r="J24" s="27">
        <f t="shared" ref="J24:J43" si="0">$J$19/((H24*24))</f>
        <v>39.423540233913002</v>
      </c>
      <c r="K24" s="11">
        <v>1</v>
      </c>
      <c r="L24" s="28"/>
    </row>
    <row r="25" spans="1:12" ht="21.75" customHeight="1" x14ac:dyDescent="0.25">
      <c r="A25" s="20">
        <v>3</v>
      </c>
      <c r="B25" s="21">
        <v>16</v>
      </c>
      <c r="C25" s="22" t="s">
        <v>47</v>
      </c>
      <c r="D25" s="23" t="s">
        <v>48</v>
      </c>
      <c r="E25" s="24">
        <v>39565</v>
      </c>
      <c r="F25" s="25" t="s">
        <v>42</v>
      </c>
      <c r="G25" s="25" t="s">
        <v>43</v>
      </c>
      <c r="H25" s="26">
        <v>5.3125000000000004E-3</v>
      </c>
      <c r="I25" s="26">
        <f t="shared" ref="I25:I43" si="1">H25-$H$23</f>
        <v>3.4942129629629646E-4</v>
      </c>
      <c r="J25" s="27">
        <f t="shared" si="0"/>
        <v>39.215686274509807</v>
      </c>
      <c r="K25" s="11">
        <v>1</v>
      </c>
      <c r="L25" s="28"/>
    </row>
    <row r="26" spans="1:12" ht="21.75" customHeight="1" x14ac:dyDescent="0.25">
      <c r="A26" s="29">
        <v>4</v>
      </c>
      <c r="B26" s="21">
        <v>26</v>
      </c>
      <c r="C26" s="33" t="s">
        <v>49</v>
      </c>
      <c r="D26" s="30" t="s">
        <v>50</v>
      </c>
      <c r="E26" s="31">
        <v>40249</v>
      </c>
      <c r="F26" s="32" t="s">
        <v>51</v>
      </c>
      <c r="G26" s="25" t="s">
        <v>46</v>
      </c>
      <c r="H26" s="26">
        <v>5.3483796296296291E-3</v>
      </c>
      <c r="I26" s="26">
        <f t="shared" si="1"/>
        <v>3.8530092592592522E-4</v>
      </c>
      <c r="J26" s="27">
        <f t="shared" si="0"/>
        <v>38.952607660679512</v>
      </c>
      <c r="K26" s="11">
        <v>1</v>
      </c>
      <c r="L26" s="28"/>
    </row>
    <row r="27" spans="1:12" ht="21.75" customHeight="1" x14ac:dyDescent="0.25">
      <c r="A27" s="20">
        <v>5</v>
      </c>
      <c r="B27" s="34">
        <v>39</v>
      </c>
      <c r="C27" s="33" t="s">
        <v>52</v>
      </c>
      <c r="D27" s="23" t="s">
        <v>53</v>
      </c>
      <c r="E27" s="24">
        <v>39724</v>
      </c>
      <c r="F27" s="34">
        <v>2</v>
      </c>
      <c r="G27" s="25" t="s">
        <v>54</v>
      </c>
      <c r="H27" s="26">
        <v>5.4392361111111108E-3</v>
      </c>
      <c r="I27" s="26">
        <f t="shared" si="1"/>
        <v>4.7615740740740691E-4</v>
      </c>
      <c r="J27" s="27">
        <f t="shared" si="0"/>
        <v>38.301947015639961</v>
      </c>
      <c r="K27" s="11">
        <v>1</v>
      </c>
      <c r="L27" s="28"/>
    </row>
    <row r="28" spans="1:12" ht="21.75" customHeight="1" x14ac:dyDescent="0.25">
      <c r="A28" s="29">
        <v>6</v>
      </c>
      <c r="B28" s="21">
        <v>25</v>
      </c>
      <c r="C28" s="33" t="s">
        <v>55</v>
      </c>
      <c r="D28" s="30" t="s">
        <v>56</v>
      </c>
      <c r="E28" s="31">
        <v>40244</v>
      </c>
      <c r="F28" s="32" t="s">
        <v>57</v>
      </c>
      <c r="G28" s="25" t="s">
        <v>46</v>
      </c>
      <c r="H28" s="26">
        <v>5.450578703703704E-3</v>
      </c>
      <c r="I28" s="26">
        <f t="shared" si="1"/>
        <v>4.8750000000000009E-4</v>
      </c>
      <c r="J28" s="27">
        <f t="shared" si="0"/>
        <v>38.222241097403007</v>
      </c>
      <c r="K28" s="11">
        <v>2</v>
      </c>
      <c r="L28" s="28"/>
    </row>
    <row r="29" spans="1:12" ht="21.75" customHeight="1" x14ac:dyDescent="0.25">
      <c r="A29" s="20">
        <v>7</v>
      </c>
      <c r="B29" s="21">
        <v>30</v>
      </c>
      <c r="C29" s="33" t="s">
        <v>58</v>
      </c>
      <c r="D29" s="23" t="s">
        <v>59</v>
      </c>
      <c r="E29" s="24">
        <v>40288</v>
      </c>
      <c r="F29" s="32" t="s">
        <v>60</v>
      </c>
      <c r="G29" s="25" t="s">
        <v>43</v>
      </c>
      <c r="H29" s="26">
        <v>5.6480324074074072E-3</v>
      </c>
      <c r="I29" s="26">
        <f t="shared" si="1"/>
        <v>6.8495370370370325E-4</v>
      </c>
      <c r="J29" s="27">
        <f t="shared" si="0"/>
        <v>36.886001762331198</v>
      </c>
      <c r="K29" s="11">
        <v>2</v>
      </c>
      <c r="L29" s="28"/>
    </row>
    <row r="30" spans="1:12" ht="21.75" customHeight="1" x14ac:dyDescent="0.25">
      <c r="A30" s="29">
        <v>8</v>
      </c>
      <c r="B30" s="21">
        <v>17</v>
      </c>
      <c r="C30" s="22" t="s">
        <v>61</v>
      </c>
      <c r="D30" s="23" t="s">
        <v>62</v>
      </c>
      <c r="E30" s="24">
        <v>39733</v>
      </c>
      <c r="F30" s="25" t="s">
        <v>42</v>
      </c>
      <c r="G30" s="25" t="s">
        <v>43</v>
      </c>
      <c r="H30" s="26">
        <v>5.6734953703703704E-3</v>
      </c>
      <c r="I30" s="26">
        <f t="shared" si="1"/>
        <v>7.1041666666666649E-4</v>
      </c>
      <c r="J30" s="27">
        <f t="shared" si="0"/>
        <v>36.720455333646136</v>
      </c>
      <c r="K30" s="11">
        <v>2</v>
      </c>
      <c r="L30" s="28"/>
    </row>
    <row r="31" spans="1:12" ht="21.75" customHeight="1" x14ac:dyDescent="0.25">
      <c r="A31" s="20">
        <v>9</v>
      </c>
      <c r="B31" s="34">
        <v>44</v>
      </c>
      <c r="C31" s="33" t="s">
        <v>63</v>
      </c>
      <c r="D31" s="23" t="s">
        <v>64</v>
      </c>
      <c r="E31" s="24">
        <v>40249</v>
      </c>
      <c r="F31" s="25">
        <v>2</v>
      </c>
      <c r="G31" s="25" t="s">
        <v>54</v>
      </c>
      <c r="H31" s="26">
        <v>5.686226851851852E-3</v>
      </c>
      <c r="I31" s="26">
        <f t="shared" si="1"/>
        <v>7.2314814814814811E-4</v>
      </c>
      <c r="J31" s="27">
        <f t="shared" si="0"/>
        <v>36.638238107838546</v>
      </c>
      <c r="K31" s="11">
        <v>2</v>
      </c>
      <c r="L31" s="28"/>
    </row>
    <row r="32" spans="1:12" ht="21.75" customHeight="1" x14ac:dyDescent="0.25">
      <c r="A32" s="29">
        <v>10</v>
      </c>
      <c r="B32" s="21">
        <v>31</v>
      </c>
      <c r="C32" s="33"/>
      <c r="D32" s="30" t="s">
        <v>65</v>
      </c>
      <c r="E32" s="31">
        <v>40399</v>
      </c>
      <c r="F32" s="32" t="s">
        <v>60</v>
      </c>
      <c r="G32" s="25" t="s">
        <v>46</v>
      </c>
      <c r="H32" s="26">
        <v>5.69861111111111E-3</v>
      </c>
      <c r="I32" s="26">
        <f t="shared" si="1"/>
        <v>7.355324074074061E-4</v>
      </c>
      <c r="J32" s="27">
        <f t="shared" si="0"/>
        <v>36.5586156470875</v>
      </c>
      <c r="K32" s="11">
        <v>2</v>
      </c>
      <c r="L32" s="28"/>
    </row>
    <row r="33" spans="1:12" ht="21.75" customHeight="1" x14ac:dyDescent="0.25">
      <c r="A33" s="20">
        <v>11</v>
      </c>
      <c r="B33" s="21">
        <v>22</v>
      </c>
      <c r="C33" s="33" t="s">
        <v>66</v>
      </c>
      <c r="D33" s="30" t="s">
        <v>67</v>
      </c>
      <c r="E33" s="31">
        <v>40035</v>
      </c>
      <c r="F33" s="32" t="s">
        <v>57</v>
      </c>
      <c r="G33" s="25" t="s">
        <v>46</v>
      </c>
      <c r="H33" s="26">
        <v>5.8530092592592592E-3</v>
      </c>
      <c r="I33" s="26">
        <f t="shared" si="1"/>
        <v>8.8993055555555527E-4</v>
      </c>
      <c r="J33" s="27">
        <f t="shared" si="0"/>
        <v>35.594225825588296</v>
      </c>
      <c r="K33" s="11">
        <v>2</v>
      </c>
      <c r="L33" s="28"/>
    </row>
    <row r="34" spans="1:12" ht="21.75" customHeight="1" x14ac:dyDescent="0.25">
      <c r="A34" s="29">
        <v>12</v>
      </c>
      <c r="B34" s="21">
        <v>15</v>
      </c>
      <c r="C34" s="22" t="s">
        <v>68</v>
      </c>
      <c r="D34" s="30" t="s">
        <v>69</v>
      </c>
      <c r="E34" s="31">
        <v>39515</v>
      </c>
      <c r="F34" s="32" t="s">
        <v>57</v>
      </c>
      <c r="G34" s="25" t="s">
        <v>46</v>
      </c>
      <c r="H34" s="26">
        <v>5.8979166666666668E-3</v>
      </c>
      <c r="I34" s="26">
        <f t="shared" si="1"/>
        <v>9.3483796296296284E-4</v>
      </c>
      <c r="J34" s="27">
        <f t="shared" si="0"/>
        <v>35.323207347227125</v>
      </c>
      <c r="K34" s="11">
        <v>3</v>
      </c>
      <c r="L34" s="28"/>
    </row>
    <row r="35" spans="1:12" ht="21.75" customHeight="1" x14ac:dyDescent="0.25">
      <c r="A35" s="20">
        <v>13</v>
      </c>
      <c r="B35" s="21">
        <v>19</v>
      </c>
      <c r="C35" s="22" t="s">
        <v>70</v>
      </c>
      <c r="D35" s="23" t="s">
        <v>71</v>
      </c>
      <c r="E35" s="24">
        <v>39934</v>
      </c>
      <c r="F35" s="25">
        <v>1</v>
      </c>
      <c r="G35" s="25" t="s">
        <v>43</v>
      </c>
      <c r="H35" s="26">
        <v>5.9270833333333337E-3</v>
      </c>
      <c r="I35" s="26">
        <f t="shared" si="1"/>
        <v>9.6400462962962976E-4</v>
      </c>
      <c r="J35" s="27">
        <f t="shared" si="0"/>
        <v>35.149384885764498</v>
      </c>
      <c r="K35" s="11">
        <v>3</v>
      </c>
      <c r="L35" s="28"/>
    </row>
    <row r="36" spans="1:12" ht="21.75" customHeight="1" x14ac:dyDescent="0.25">
      <c r="A36" s="29">
        <v>14</v>
      </c>
      <c r="B36" s="21">
        <v>21</v>
      </c>
      <c r="C36" s="33"/>
      <c r="D36" s="23" t="s">
        <v>72</v>
      </c>
      <c r="E36" s="24">
        <v>40007</v>
      </c>
      <c r="F36" s="35">
        <v>3</v>
      </c>
      <c r="G36" s="25" t="s">
        <v>43</v>
      </c>
      <c r="H36" s="26">
        <v>5.9535879629629635E-3</v>
      </c>
      <c r="I36" s="26">
        <f t="shared" si="1"/>
        <v>9.9050925925925955E-4</v>
      </c>
      <c r="J36" s="27">
        <f t="shared" si="0"/>
        <v>34.992904216644952</v>
      </c>
      <c r="K36" s="11">
        <v>3</v>
      </c>
    </row>
    <row r="37" spans="1:12" ht="21.75" customHeight="1" x14ac:dyDescent="0.25">
      <c r="A37" s="20">
        <v>15</v>
      </c>
      <c r="B37" s="36">
        <v>49</v>
      </c>
      <c r="C37" s="33" t="s">
        <v>73</v>
      </c>
      <c r="D37" s="23" t="s">
        <v>74</v>
      </c>
      <c r="E37" s="24">
        <v>39773</v>
      </c>
      <c r="F37" s="25">
        <v>2</v>
      </c>
      <c r="G37" s="25" t="s">
        <v>54</v>
      </c>
      <c r="H37" s="26">
        <v>6.0636574074074074E-3</v>
      </c>
      <c r="I37" s="26">
        <f t="shared" si="1"/>
        <v>1.1005787037037034E-3</v>
      </c>
      <c r="J37" s="27">
        <f t="shared" si="0"/>
        <v>34.357701851498376</v>
      </c>
      <c r="K37" s="11">
        <v>3</v>
      </c>
    </row>
    <row r="38" spans="1:12" ht="21.75" customHeight="1" x14ac:dyDescent="0.25">
      <c r="A38" s="29">
        <v>16</v>
      </c>
      <c r="B38" s="36">
        <v>47</v>
      </c>
      <c r="C38" s="37"/>
      <c r="D38" s="38" t="s">
        <v>75</v>
      </c>
      <c r="E38" s="39">
        <v>39829</v>
      </c>
      <c r="F38" s="40">
        <v>3</v>
      </c>
      <c r="G38" s="40" t="s">
        <v>76</v>
      </c>
      <c r="H38" s="26">
        <v>6.4356481481481478E-3</v>
      </c>
      <c r="I38" s="26">
        <f t="shared" si="1"/>
        <v>1.4725694444444439E-3</v>
      </c>
      <c r="J38" s="27">
        <f t="shared" si="0"/>
        <v>32.371771814977343</v>
      </c>
      <c r="K38" s="11" t="s">
        <v>77</v>
      </c>
    </row>
    <row r="39" spans="1:12" ht="21.75" customHeight="1" x14ac:dyDescent="0.25">
      <c r="A39" s="20">
        <v>17</v>
      </c>
      <c r="B39" s="36">
        <v>33</v>
      </c>
      <c r="C39" s="37"/>
      <c r="D39" s="41" t="s">
        <v>78</v>
      </c>
      <c r="E39" s="42">
        <v>40542</v>
      </c>
      <c r="F39" s="40">
        <v>3</v>
      </c>
      <c r="G39" s="40" t="s">
        <v>79</v>
      </c>
      <c r="H39" s="26">
        <v>6.5020833333333328E-3</v>
      </c>
      <c r="I39" s="26">
        <f t="shared" si="1"/>
        <v>1.5390046296296289E-3</v>
      </c>
      <c r="J39" s="27">
        <f t="shared" si="0"/>
        <v>32.041012495994877</v>
      </c>
      <c r="K39" s="11" t="s">
        <v>77</v>
      </c>
    </row>
    <row r="40" spans="1:12" ht="21.75" customHeight="1" x14ac:dyDescent="0.25">
      <c r="A40" s="29">
        <v>18</v>
      </c>
      <c r="B40" s="21">
        <v>18</v>
      </c>
      <c r="C40" s="22" t="s">
        <v>80</v>
      </c>
      <c r="D40" s="30" t="s">
        <v>81</v>
      </c>
      <c r="E40" s="31">
        <v>39890</v>
      </c>
      <c r="F40" s="32" t="s">
        <v>51</v>
      </c>
      <c r="G40" s="25" t="s">
        <v>46</v>
      </c>
      <c r="H40" s="26">
        <v>6.5685185185185178E-3</v>
      </c>
      <c r="I40" s="26">
        <f t="shared" si="1"/>
        <v>1.6054398148148139E-3</v>
      </c>
      <c r="J40" s="27">
        <f t="shared" si="0"/>
        <v>31.716943896250356</v>
      </c>
      <c r="K40" s="11" t="s">
        <v>77</v>
      </c>
    </row>
    <row r="41" spans="1:12" ht="21.75" customHeight="1" x14ac:dyDescent="0.25">
      <c r="A41" s="20">
        <v>19</v>
      </c>
      <c r="B41" s="36">
        <v>32</v>
      </c>
      <c r="C41" s="43"/>
      <c r="D41" s="41" t="s">
        <v>82</v>
      </c>
      <c r="E41" s="42">
        <v>40206</v>
      </c>
      <c r="F41" s="40">
        <v>3</v>
      </c>
      <c r="G41" s="40" t="s">
        <v>79</v>
      </c>
      <c r="H41" s="26">
        <v>6.6349537037037045E-3</v>
      </c>
      <c r="I41" s="26">
        <f t="shared" si="1"/>
        <v>1.6718750000000006E-3</v>
      </c>
      <c r="J41" s="27">
        <f t="shared" si="0"/>
        <v>31.399365035062623</v>
      </c>
      <c r="K41" s="11" t="s">
        <v>83</v>
      </c>
    </row>
    <row r="42" spans="1:12" ht="21.75" customHeight="1" x14ac:dyDescent="0.25">
      <c r="A42" s="29">
        <v>20</v>
      </c>
      <c r="B42" s="21">
        <v>20</v>
      </c>
      <c r="C42" s="22" t="s">
        <v>84</v>
      </c>
      <c r="D42" s="44" t="s">
        <v>85</v>
      </c>
      <c r="E42" s="24">
        <v>40115</v>
      </c>
      <c r="F42" s="40">
        <v>1</v>
      </c>
      <c r="G42" s="25" t="s">
        <v>43</v>
      </c>
      <c r="H42" s="26">
        <v>6.7013888888888887E-3</v>
      </c>
      <c r="I42" s="26">
        <f t="shared" si="1"/>
        <v>1.7383101851851848E-3</v>
      </c>
      <c r="J42" s="27">
        <f t="shared" si="0"/>
        <v>31.088082901554404</v>
      </c>
      <c r="K42" s="11" t="s">
        <v>83</v>
      </c>
    </row>
    <row r="43" spans="1:12" ht="21.75" customHeight="1" x14ac:dyDescent="0.25">
      <c r="A43" s="20">
        <v>21</v>
      </c>
      <c r="B43" s="21">
        <v>28</v>
      </c>
      <c r="C43" s="33" t="s">
        <v>86</v>
      </c>
      <c r="D43" s="23" t="s">
        <v>87</v>
      </c>
      <c r="E43" s="24">
        <v>40424</v>
      </c>
      <c r="F43" s="25">
        <v>1</v>
      </c>
      <c r="G43" s="25" t="s">
        <v>43</v>
      </c>
      <c r="H43" s="26">
        <v>6.7678240740740745E-3</v>
      </c>
      <c r="I43" s="26">
        <f t="shared" si="1"/>
        <v>1.8047453703703706E-3</v>
      </c>
      <c r="J43" s="27">
        <f t="shared" si="0"/>
        <v>30.782912063481206</v>
      </c>
      <c r="K43" s="11" t="s">
        <v>83</v>
      </c>
    </row>
    <row r="44" spans="1:12" ht="21.75" customHeight="1" x14ac:dyDescent="0.25"/>
    <row r="45" spans="1:12" ht="21.75" customHeight="1" x14ac:dyDescent="0.25">
      <c r="A45" s="8"/>
      <c r="B45" s="8"/>
      <c r="C45" s="8"/>
      <c r="D45" s="8"/>
      <c r="E45" s="8"/>
      <c r="F45" s="8"/>
      <c r="G45" s="8"/>
      <c r="H45" s="8"/>
    </row>
    <row r="46" spans="1:12" ht="21.75" customHeight="1" x14ac:dyDescent="0.25">
      <c r="A46" s="63" t="s">
        <v>88</v>
      </c>
      <c r="B46" s="63"/>
      <c r="C46" s="63"/>
      <c r="D46" s="45"/>
      <c r="E46" s="46"/>
      <c r="F46" s="46"/>
      <c r="G46" s="45" t="s">
        <v>89</v>
      </c>
      <c r="H46" s="45"/>
      <c r="I46" s="45"/>
      <c r="J46" s="45"/>
      <c r="K46" s="45"/>
      <c r="L46" s="45"/>
    </row>
    <row r="47" spans="1:12" x14ac:dyDescent="0.25">
      <c r="A47" s="47" t="s">
        <v>90</v>
      </c>
      <c r="B47" s="47"/>
      <c r="C47" s="48"/>
      <c r="D47" s="47"/>
      <c r="E47" s="49"/>
      <c r="F47" s="47"/>
      <c r="G47" s="50" t="s">
        <v>91</v>
      </c>
      <c r="H47" s="51">
        <v>4</v>
      </c>
      <c r="I47" s="52"/>
      <c r="J47" s="53"/>
      <c r="K47" s="54" t="s">
        <v>92</v>
      </c>
      <c r="L47" s="50">
        <f>COUNTIF(F11:F38,"ЗМС")</f>
        <v>0</v>
      </c>
    </row>
    <row r="48" spans="1:12" x14ac:dyDescent="0.25">
      <c r="A48" s="47" t="s">
        <v>93</v>
      </c>
      <c r="B48" s="47"/>
      <c r="C48" s="55"/>
      <c r="D48" s="47"/>
      <c r="E48" s="49"/>
      <c r="F48" s="47"/>
      <c r="G48" s="48" t="s">
        <v>94</v>
      </c>
      <c r="H48" s="51">
        <v>21</v>
      </c>
      <c r="I48" s="52"/>
      <c r="J48" s="53"/>
      <c r="K48" s="54" t="s">
        <v>95</v>
      </c>
      <c r="L48" s="50">
        <f>COUNTIF(F11:F38,"МСМК")</f>
        <v>0</v>
      </c>
    </row>
    <row r="49" spans="1:12" x14ac:dyDescent="0.25">
      <c r="A49" s="47" t="s">
        <v>96</v>
      </c>
      <c r="B49" s="47"/>
      <c r="C49" s="50"/>
      <c r="D49" s="47"/>
      <c r="E49" s="49"/>
      <c r="F49" s="47"/>
      <c r="G49" s="48" t="s">
        <v>97</v>
      </c>
      <c r="H49" s="51">
        <v>21</v>
      </c>
      <c r="I49" s="52"/>
      <c r="J49" s="53"/>
      <c r="K49" s="54" t="s">
        <v>98</v>
      </c>
      <c r="L49" s="50">
        <f>COUNTIF(F11:F38,"МС")</f>
        <v>0</v>
      </c>
    </row>
    <row r="50" spans="1:12" x14ac:dyDescent="0.25">
      <c r="A50" s="47" t="s">
        <v>99</v>
      </c>
      <c r="B50" s="47"/>
      <c r="C50" s="50"/>
      <c r="D50" s="47"/>
      <c r="E50" s="49"/>
      <c r="F50" s="47"/>
      <c r="G50" s="48" t="s">
        <v>100</v>
      </c>
      <c r="H50" s="51">
        <v>21</v>
      </c>
      <c r="I50" s="52"/>
      <c r="J50" s="53"/>
      <c r="K50" s="54" t="s">
        <v>42</v>
      </c>
      <c r="L50" s="50">
        <v>1</v>
      </c>
    </row>
    <row r="51" spans="1:12" x14ac:dyDescent="0.25">
      <c r="A51" s="47"/>
      <c r="B51" s="47"/>
      <c r="C51" s="50"/>
      <c r="D51" s="47"/>
      <c r="E51" s="49"/>
      <c r="F51" s="47"/>
      <c r="G51" s="48" t="s">
        <v>101</v>
      </c>
      <c r="H51" s="51">
        <f>COUNTIF(A11:A38,"НФ")</f>
        <v>0</v>
      </c>
      <c r="I51" s="52"/>
      <c r="J51" s="53"/>
      <c r="K51" s="54" t="s">
        <v>102</v>
      </c>
      <c r="L51" s="50">
        <v>4</v>
      </c>
    </row>
    <row r="52" spans="1:12" x14ac:dyDescent="0.25">
      <c r="A52" s="47"/>
      <c r="B52" s="47"/>
      <c r="C52" s="47"/>
      <c r="D52" s="47"/>
      <c r="E52" s="49"/>
      <c r="F52" s="47"/>
      <c r="G52" s="54" t="s">
        <v>103</v>
      </c>
      <c r="H52" s="51">
        <f>COUNTIF(A11:A38,"ЛИМ")</f>
        <v>0</v>
      </c>
      <c r="I52" s="52"/>
      <c r="J52" s="53"/>
      <c r="K52" s="53" t="s">
        <v>104</v>
      </c>
      <c r="L52" s="50">
        <v>6</v>
      </c>
    </row>
    <row r="53" spans="1:12" s="47" customFormat="1" ht="12" x14ac:dyDescent="0.25">
      <c r="E53" s="49"/>
      <c r="G53" s="48" t="s">
        <v>105</v>
      </c>
      <c r="H53" s="51">
        <f>COUNTIF(A11:A38,"ДСКВ")</f>
        <v>0</v>
      </c>
      <c r="I53" s="52"/>
      <c r="J53" s="53"/>
      <c r="K53" s="53" t="s">
        <v>106</v>
      </c>
      <c r="L53" s="50">
        <v>4</v>
      </c>
    </row>
    <row r="54" spans="1:12" s="47" customFormat="1" ht="12" x14ac:dyDescent="0.25">
      <c r="E54" s="49"/>
      <c r="G54" s="48" t="s">
        <v>107</v>
      </c>
      <c r="H54" s="51">
        <v>0</v>
      </c>
      <c r="I54" s="52"/>
      <c r="J54" s="53"/>
      <c r="K54" s="53"/>
      <c r="L54" s="54"/>
    </row>
    <row r="55" spans="1:12" s="47" customFormat="1" x14ac:dyDescent="0.25">
      <c r="A55" s="5"/>
      <c r="B55" s="11"/>
      <c r="C55" s="11"/>
      <c r="D55" s="5"/>
      <c r="E55" s="6"/>
      <c r="F55" s="5"/>
      <c r="G55" s="5"/>
      <c r="H55" s="18"/>
      <c r="I55" s="8"/>
      <c r="J55" s="9"/>
      <c r="K55" s="5"/>
      <c r="L55" s="5"/>
    </row>
    <row r="56" spans="1:12" s="47" customFormat="1" x14ac:dyDescent="0.25">
      <c r="A56" s="68" t="str">
        <f>A16</f>
        <v>ТЕХНИЧЕСКИЙ ДЕЛЕГАТ ФВСР:</v>
      </c>
      <c r="B56" s="68"/>
      <c r="C56" s="68"/>
      <c r="D56" s="45" t="str">
        <f>A17</f>
        <v>ГЛАВНЫЙ СУДЬЯ:</v>
      </c>
      <c r="E56" s="45"/>
      <c r="F56" s="45"/>
      <c r="G56" s="45" t="str">
        <f>A18</f>
        <v>ГЛАВНЫЙ СЕКРЕТАРЬ:</v>
      </c>
      <c r="H56" s="45"/>
      <c r="I56" s="45"/>
      <c r="J56" s="45" t="str">
        <f>A19</f>
        <v>СУДЬЯ НА ФИНИШЕ:</v>
      </c>
      <c r="K56" s="45"/>
      <c r="L56" s="45"/>
    </row>
    <row r="57" spans="1:12" s="47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1:12" s="47" customFormat="1" x14ac:dyDescent="0.25">
      <c r="A58" s="11"/>
      <c r="B58" s="11"/>
      <c r="C58" s="11"/>
      <c r="D58" s="11"/>
      <c r="E58" s="56"/>
      <c r="F58" s="11"/>
      <c r="G58" s="11"/>
      <c r="H58" s="18"/>
      <c r="I58" s="18"/>
      <c r="J58" s="11"/>
      <c r="K58" s="11"/>
      <c r="L58" s="11"/>
    </row>
    <row r="59" spans="1:12" s="47" customFormat="1" x14ac:dyDescent="0.25">
      <c r="A59" s="11"/>
      <c r="B59" s="11"/>
      <c r="C59" s="11"/>
      <c r="D59" s="11"/>
      <c r="E59" s="56"/>
      <c r="F59" s="11"/>
      <c r="G59" s="11"/>
      <c r="H59" s="18"/>
      <c r="I59" s="18"/>
      <c r="J59" s="11"/>
      <c r="K59" s="11"/>
      <c r="L59" s="11"/>
    </row>
    <row r="60" spans="1:12" s="47" customFormat="1" x14ac:dyDescent="0.25">
      <c r="A60" s="11"/>
      <c r="B60" s="11"/>
      <c r="C60" s="11"/>
      <c r="D60" s="11"/>
      <c r="E60" s="56"/>
      <c r="F60" s="11"/>
      <c r="G60" s="11"/>
      <c r="H60" s="18"/>
      <c r="I60" s="18"/>
      <c r="J60" s="11"/>
      <c r="K60" s="11"/>
      <c r="L60" s="11"/>
    </row>
    <row r="61" spans="1:12" ht="9.75" customHeight="1" x14ac:dyDescent="0.25">
      <c r="A61" s="11"/>
      <c r="D61" s="11"/>
      <c r="E61" s="56"/>
      <c r="F61" s="11"/>
      <c r="G61" s="11"/>
      <c r="I61" s="18"/>
      <c r="J61" s="11"/>
      <c r="K61" s="11"/>
      <c r="L61" s="11"/>
    </row>
    <row r="62" spans="1:12" x14ac:dyDescent="0.25">
      <c r="A62" s="11">
        <f>G16</f>
        <v>0</v>
      </c>
      <c r="D62" s="11" t="s">
        <v>108</v>
      </c>
      <c r="E62" s="11"/>
      <c r="F62" s="11"/>
      <c r="G62" s="11" t="s">
        <v>109</v>
      </c>
      <c r="H62" s="11"/>
      <c r="I62" s="11"/>
      <c r="J62" s="11" t="str">
        <f>G19</f>
        <v>ГОНЧАРОВА С.И. (1 КАТ, г. ВОРОНЕЖ)</v>
      </c>
      <c r="K62" s="11"/>
      <c r="L62" s="11"/>
    </row>
  </sheetData>
  <mergeCells count="31">
    <mergeCell ref="L21:L22"/>
    <mergeCell ref="A46:C46"/>
    <mergeCell ref="A56:C56"/>
    <mergeCell ref="F21:F22"/>
    <mergeCell ref="G21:G22"/>
    <mergeCell ref="H21:H22"/>
    <mergeCell ref="I21:I22"/>
    <mergeCell ref="J21:J22"/>
    <mergeCell ref="K21:K22"/>
    <mergeCell ref="A21:A22"/>
    <mergeCell ref="B21:B22"/>
    <mergeCell ref="C21:C22"/>
    <mergeCell ref="D21:D22"/>
    <mergeCell ref="E21:E22"/>
    <mergeCell ref="A13:D13"/>
    <mergeCell ref="A14:D14"/>
    <mergeCell ref="A15:G15"/>
    <mergeCell ref="H15:L15"/>
    <mergeCell ref="H16:L16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M68:XFD68 A62:L62">
    <cfRule type="cellIs" dxfId="1" priority="1" operator="equal">
      <formula>0</formula>
    </cfRule>
  </conditionalFormatting>
  <conditionalFormatting sqref="G53:G54 G50:G51">
    <cfRule type="duplicateValues" dxfId="0" priority="2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66" fitToHeight="0" orientation="landscape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ИГ девушки </vt:lpstr>
      <vt:lpstr>' ИГ девушки '!Заголовки_для_печати</vt:lpstr>
      <vt:lpstr>' ИГ девушки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privetandrey</dc:creator>
  <cp:lastModifiedBy>privetandrey</cp:lastModifiedBy>
  <dcterms:created xsi:type="dcterms:W3CDTF">2024-05-23T22:39:29Z</dcterms:created>
  <dcterms:modified xsi:type="dcterms:W3CDTF">2024-05-23T22:51:14Z</dcterms:modified>
</cp:coreProperties>
</file>