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xr:revisionPtr revIDLastSave="0" documentId="13_ncr:1_{9147F675-5E36-449B-8173-09ADC2AA9126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02" l="1"/>
  <c r="J43" i="102"/>
  <c r="J41" i="102"/>
  <c r="J39" i="102"/>
  <c r="J37" i="102"/>
  <c r="J35" i="102"/>
  <c r="J33" i="102"/>
  <c r="J31" i="102"/>
  <c r="J29" i="102"/>
  <c r="J27" i="102"/>
  <c r="J25" i="102"/>
  <c r="J23" i="102"/>
  <c r="I27" i="102" l="1"/>
  <c r="I25" i="102"/>
  <c r="I26" i="102" s="1"/>
  <c r="G24" i="102"/>
  <c r="G26" i="102"/>
  <c r="G28" i="102"/>
  <c r="G30" i="102"/>
  <c r="G32" i="102"/>
  <c r="G34" i="102"/>
  <c r="G36" i="102"/>
  <c r="G38" i="102"/>
  <c r="G40" i="102"/>
  <c r="G42" i="102"/>
  <c r="G44" i="102"/>
  <c r="G46" i="102"/>
  <c r="H46" i="102"/>
  <c r="A46" i="102"/>
  <c r="J46" i="102"/>
  <c r="I45" i="102"/>
  <c r="I46" i="102" s="1"/>
  <c r="H44" i="102"/>
  <c r="A44" i="102"/>
  <c r="J44" i="102"/>
  <c r="I43" i="102"/>
  <c r="I44" i="102" s="1"/>
  <c r="H42" i="102"/>
  <c r="J42" i="102"/>
  <c r="I41" i="102"/>
  <c r="I42" i="102" s="1"/>
  <c r="H40" i="102"/>
  <c r="J40" i="102"/>
  <c r="I39" i="102"/>
  <c r="I40" i="102" s="1"/>
  <c r="H38" i="102"/>
  <c r="J38" i="102"/>
  <c r="I37" i="102"/>
  <c r="I38" i="102" s="1"/>
  <c r="H36" i="102"/>
  <c r="A36" i="102"/>
  <c r="J36" i="102"/>
  <c r="I35" i="102"/>
  <c r="I36" i="102" s="1"/>
  <c r="H34" i="102"/>
  <c r="A34" i="102"/>
  <c r="J34" i="102"/>
  <c r="I33" i="102"/>
  <c r="I34" i="102" s="1"/>
  <c r="H32" i="102"/>
  <c r="A32" i="102"/>
  <c r="J32" i="102"/>
  <c r="I31" i="102"/>
  <c r="I32" i="102" s="1"/>
  <c r="H30" i="102"/>
  <c r="A30" i="102"/>
  <c r="J30" i="102"/>
  <c r="I29" i="102"/>
  <c r="I30" i="102" s="1"/>
  <c r="H26" i="102"/>
  <c r="H28" i="102" l="1"/>
  <c r="I28" i="102"/>
  <c r="J28" i="102"/>
  <c r="J26" i="102"/>
  <c r="A28" i="102"/>
  <c r="A26" i="102"/>
  <c r="K64" i="102"/>
  <c r="L51" i="102"/>
  <c r="L55" i="102"/>
  <c r="L53" i="102"/>
  <c r="L54" i="102"/>
  <c r="L52" i="102"/>
  <c r="H64" i="102" l="1"/>
  <c r="E64" i="102"/>
  <c r="L50" i="102" l="1"/>
  <c r="L49" i="102"/>
</calcChain>
</file>

<file path=xl/sharedStrings.xml><?xml version="1.0" encoding="utf-8"?>
<sst xmlns="http://schemas.openxmlformats.org/spreadsheetml/2006/main" count="147" uniqueCount="101">
  <si>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</si>
  <si>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</si>
  <si>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</si>
  <si>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</si>
  <si>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</si>
  <si>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</si>
  <si>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</si>
  <si>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</si>
  <si>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</si>
  <si>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</si>
  <si>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</si>
  <si>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</si>
  <si>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</si>
  <si>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</si>
  <si>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</si>
  <si>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</si>
  <si>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</si>
  <si>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</si>
  <si>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</si>
  <si>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</si>
  <si>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</si>
  <si>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</si>
  <si>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</si>
  <si>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</si>
  <si>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</si>
  <si>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</si>
  <si>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</si>
  <si>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</si>
  <si>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</si>
  <si>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</si>
  <si>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</si>
  <si>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</si>
  <si>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</si>
  <si>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</si>
  <si>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</si>
  <si>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</si>
  <si>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</si>
  <si>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</si>
  <si>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</si>
  <si>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</si>
  <si>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</si>
  <si>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</si>
  <si>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шоссе - парная гонка 25 км</t>
  </si>
  <si>
    <t>№ ВРВС: 0080681811Я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</si>
  <si>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</si>
  <si>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</si>
  <si>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Санкт-Петербург</t>
  </si>
  <si>
    <t>СУДЬЯ НА ФИНИШЕ</t>
  </si>
  <si>
    <t>МЕСТО ПРОВЕДЕНИЯ: г. Муром</t>
  </si>
  <si>
    <t>ДАТА ПРОВЕДЕНИЯ: 11 августа 2023 года</t>
  </si>
  <si>
    <t>Министерство спорта Российской Федерации</t>
  </si>
  <si>
    <t>Министерство физической культуры и спорта Владимирской области</t>
  </si>
  <si>
    <t>Федерация велосипедного спорта России</t>
  </si>
  <si>
    <t>Федерация велосипедного спорта Владимирской области</t>
  </si>
  <si>
    <t>Комитет по физической культуре и спорту администрации округа Муром</t>
  </si>
  <si>
    <t>Попова Е.В. (ВК, Воронежская область)</t>
  </si>
  <si>
    <t>Барканова М.В. (ВК, Псковская область)</t>
  </si>
  <si>
    <t>Азаров С.Н. (ВК, Санкт‐Петербург)</t>
  </si>
  <si>
    <t>НАЗВАНИЕ ТРАССЫ / РЕГ. НОМЕР: трасса М‐12 Москва‐Казань, Муромский мост</t>
  </si>
  <si>
    <t>25/1</t>
  </si>
  <si>
    <t>Республика Адыгея</t>
  </si>
  <si>
    <t>Республика Татарстан</t>
  </si>
  <si>
    <t>Температура: +25 C</t>
  </si>
  <si>
    <t>Влажность: 64%</t>
  </si>
  <si>
    <t>Осадки: переменная облачность</t>
  </si>
  <si>
    <t>Ветер: 2 м/с В</t>
  </si>
  <si>
    <t>ЧЕМПИОНАТ РОССИИ</t>
  </si>
  <si>
    <t>Женщины</t>
  </si>
  <si>
    <t xml:space="preserve">НАЧАЛО ГОНКИ: 10ч 00м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</si>
  <si>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11ч 01м</t>
    </r>
  </si>
  <si>
    <t>№ ЕКП 2023: 31237</t>
  </si>
  <si>
    <t>ПЕЧЕРСКИХ Анастасия</t>
  </si>
  <si>
    <t>КУЗНЕЦОВА Ирина</t>
  </si>
  <si>
    <t>ДМИТРОЦ Карина</t>
  </si>
  <si>
    <t>БУНЕЕВА Дарья</t>
  </si>
  <si>
    <t>МАРТЫНОВА Гюнель</t>
  </si>
  <si>
    <t>ОШУРКОВА Елизавета</t>
  </si>
  <si>
    <t>МАЛЕРВЕЙН Любовь</t>
  </si>
  <si>
    <t>СТЕПАНОВА Дарья</t>
  </si>
  <si>
    <t>ЧУРЕНКОВА Таисия</t>
  </si>
  <si>
    <t>АРЧИБАСОВА Елизавета</t>
  </si>
  <si>
    <t>НОВИКОВА Дарья</t>
  </si>
  <si>
    <t>САМСОНОВА Анастасия</t>
  </si>
  <si>
    <t>КИЧИГИНА Дарья</t>
  </si>
  <si>
    <t>ПАНИНА Татьяна</t>
  </si>
  <si>
    <t>КОЛЕСНИКОВА Виктория</t>
  </si>
  <si>
    <t>РУЗУКУЛОВА Дильназ</t>
  </si>
  <si>
    <t>ТРЕТЬЯКОВА Евгения</t>
  </si>
  <si>
    <t>БУЛАТОВА Влада</t>
  </si>
  <si>
    <t>ЖАПАРОВА Регина</t>
  </si>
  <si>
    <t>СИМАКОВА Алёна</t>
  </si>
  <si>
    <t>ФАДЕЕВА Екатерина</t>
  </si>
  <si>
    <t>НОВИКОВА Кристина</t>
  </si>
  <si>
    <t>СЕМЫШЕВА Таисия</t>
  </si>
  <si>
    <t>ПРОЗОРОВА Елизавета</t>
  </si>
  <si>
    <t>Иркутская область</t>
  </si>
  <si>
    <t>Новосибирская область</t>
  </si>
  <si>
    <t>Свердловская область</t>
  </si>
  <si>
    <t>Хабаровский край</t>
  </si>
  <si>
    <t>Республика Казахстан</t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</si>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</sst>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dd\.mm\.yyyy;@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70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7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49" fontId="9" fillId="0" borderId="18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0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1" fontId="17" fillId="0" borderId="19" xfId="2" applyNumberFormat="1" applyFont="1" applyBorder="1" applyAlignment="1">
      <alignment horizontal="right" vertical="center"/>
    </xf>
    <xf numFmtId="0" fontId="17" fillId="0" borderId="19" xfId="2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13" fillId="2" borderId="28" xfId="2" applyFont="1" applyFill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45" xfId="2" applyFont="1" applyBorder="1" applyAlignment="1">
      <alignment horizontal="left" vertical="center" wrapText="1"/>
    </xf>
    <xf numFmtId="0" fontId="9" fillId="0" borderId="46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1" fontId="9" fillId="0" borderId="16" xfId="2" applyNumberFormat="1" applyFont="1" applyBorder="1" applyAlignment="1">
      <alignment horizontal="center" vertical="center" wrapText="1"/>
    </xf>
    <xf numFmtId="1" fontId="9" fillId="0" borderId="47" xfId="2" applyNumberFormat="1" applyFont="1" applyBorder="1" applyAlignment="1">
      <alignment horizontal="center" vertical="center" wrapText="1"/>
    </xf>
    <xf numFmtId="1" fontId="9" fillId="0" borderId="45" xfId="2" applyNumberFormat="1" applyFont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166" fontId="9" fillId="0" borderId="16" xfId="2" applyNumberFormat="1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47" xfId="2" applyFont="1" applyBorder="1" applyAlignment="1">
      <alignment horizontal="left" vertical="center" wrapText="1"/>
    </xf>
    <xf numFmtId="166" fontId="9" fillId="0" borderId="47" xfId="2" applyNumberFormat="1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166" fontId="9" fillId="0" borderId="45" xfId="2" applyNumberFormat="1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2" fontId="21" fillId="0" borderId="47" xfId="2" applyNumberFormat="1" applyFont="1" applyBorder="1" applyAlignment="1">
      <alignment horizontal="center" vertical="center"/>
    </xf>
    <xf numFmtId="2" fontId="21" fillId="0" borderId="45" xfId="2" applyNumberFormat="1" applyFont="1" applyBorder="1" applyAlignment="1">
      <alignment horizontal="center" vertical="center"/>
    </xf>
    <xf numFmtId="14" fontId="9" fillId="0" borderId="20" xfId="2" applyNumberFormat="1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14" fontId="17" fillId="2" borderId="25" xfId="8" applyNumberFormat="1" applyFont="1" applyFill="1" applyBorder="1" applyAlignment="1">
      <alignment horizontal="center" vertical="center" wrapText="1"/>
    </xf>
    <xf numFmtId="14" fontId="17" fillId="2" borderId="26" xfId="8" applyNumberFormat="1" applyFont="1" applyFill="1" applyBorder="1" applyAlignment="1">
      <alignment horizontal="center" vertical="center" wrapText="1"/>
    </xf>
    <xf numFmtId="0" fontId="17" fillId="2" borderId="25" xfId="8" applyFont="1" applyFill="1" applyBorder="1" applyAlignment="1">
      <alignment horizontal="center" vertical="center" wrapText="1"/>
    </xf>
    <xf numFmtId="0" fontId="17" fillId="2" borderId="26" xfId="8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7" fillId="2" borderId="36" xfId="8" applyFont="1" applyFill="1" applyBorder="1" applyAlignment="1">
      <alignment horizontal="center" vertical="center" wrapText="1"/>
    </xf>
    <xf numFmtId="0" fontId="17" fillId="2" borderId="37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8" xfId="2" applyNumberFormat="1" applyFont="1" applyBorder="1" applyAlignment="1">
      <alignment horizontal="left" vertical="center"/>
    </xf>
    <xf numFmtId="2" fontId="17" fillId="2" borderId="25" xfId="8" applyNumberFormat="1" applyFont="1" applyFill="1" applyBorder="1" applyAlignment="1">
      <alignment horizontal="center" vertical="center" wrapText="1"/>
    </xf>
    <xf numFmtId="2" fontId="17" fillId="2" borderId="26" xfId="8" applyNumberFormat="1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7" fillId="2" borderId="26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 wrapText="1"/>
    </xf>
    <xf numFmtId="0" fontId="13" fillId="0" borderId="40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1" xfId="8" applyFont="1" applyFill="1" applyBorder="1" applyAlignment="1">
      <alignment horizontal="center" vertical="center" wrapText="1"/>
    </xf>
    <xf numFmtId="0" fontId="17" fillId="2" borderId="42" xfId="8" applyFont="1" applyFill="1" applyBorder="1" applyAlignment="1">
      <alignment horizontal="center" vertical="center" wrapText="1"/>
    </xf>
    <xf numFmtId="0" fontId="17" fillId="2" borderId="43" xfId="2" applyFont="1" applyFill="1" applyBorder="1" applyAlignment="1">
      <alignment horizontal="center" vertical="center"/>
    </xf>
    <xf numFmtId="0" fontId="17" fillId="2" borderId="44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0" fontId="18" fillId="0" borderId="31" xfId="2" applyFont="1" applyBorder="1" applyAlignment="1">
      <alignment horizontal="center" vertical="center"/>
    </xf>
    <xf numFmtId="0" fontId="18" fillId="0" borderId="32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3" fillId="0" borderId="2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7" fillId="0" borderId="48" xfId="2" applyFont="1" applyBorder="1" applyAlignment="1">
      <alignment horizontal="center" vertical="center" wrapText="1"/>
    </xf>
    <xf numFmtId="0" fontId="17" fillId="0" borderId="49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 wrapText="1"/>
    </xf>
    <xf numFmtId="165" fontId="9" fillId="0" borderId="50" xfId="2" applyNumberFormat="1" applyFont="1" applyBorder="1" applyAlignment="1">
      <alignment horizontal="center" vertical="center"/>
    </xf>
    <xf numFmtId="165" fontId="9" fillId="0" borderId="51" xfId="2" applyNumberFormat="1" applyFont="1" applyBorder="1" applyAlignment="1">
      <alignment horizontal="center" vertical="center"/>
    </xf>
    <xf numFmtId="2" fontId="9" fillId="0" borderId="50" xfId="0" applyNumberFormat="1" applyFont="1" applyBorder="1" applyAlignment="1">
      <alignment horizontal="center" vertical="center"/>
    </xf>
    <xf numFmtId="2" fontId="9" fillId="0" borderId="51" xfId="0" applyNumberFormat="1" applyFont="1" applyBorder="1" applyAlignment="1">
      <alignment horizontal="center" vertical="center"/>
    </xf>
    <xf numFmtId="165" fontId="9" fillId="0" borderId="52" xfId="2" applyNumberFormat="1" applyFont="1" applyBorder="1" applyAlignment="1">
      <alignment horizontal="center" vertical="center"/>
    </xf>
    <xf numFmtId="2" fontId="9" fillId="0" borderId="52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136071</xdr:rowOff>
    </xdr:from>
    <xdr:to>
      <xdr:col>2</xdr:col>
      <xdr:colOff>32658</xdr:colOff>
      <xdr:row>3</xdr:row>
      <xdr:rowOff>40679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7DFAE53F-6CAD-42B0-AB54-D708093C0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36071"/>
          <a:ext cx="960664" cy="721037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163287</xdr:colOff>
      <xdr:row>0</xdr:row>
      <xdr:rowOff>76201</xdr:rowOff>
    </xdr:from>
    <xdr:to>
      <xdr:col>3</xdr:col>
      <xdr:colOff>195943</xdr:colOff>
      <xdr:row>3</xdr:row>
      <xdr:rowOff>32657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077AA73-86DB-445F-A23E-DFDA01266F0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544" y="76201"/>
          <a:ext cx="1034142" cy="772885"/>
        </a:xfrm>
        <a:prstGeom prst="rect">
          <a:avLst/>
        </a:prstGeom>
      </xdr:spPr>
    </xdr:pic>
    <xdr:clientData/>
  </xdr:twoCellAnchor>
  <xdr:twoCellAnchor editAs="oneCell">
    <xdr:from>
      <xdr:col>10</xdr:col>
      <xdr:colOff>304799</xdr:colOff>
      <xdr:row>0</xdr:row>
      <xdr:rowOff>65314</xdr:rowOff>
    </xdr:from>
    <xdr:to>
      <xdr:col>11</xdr:col>
      <xdr:colOff>1060724</xdr:colOff>
      <xdr:row>2</xdr:row>
      <xdr:rowOff>271984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1E38A83E-4871-4495-9160-62BE67C19F77}"/>
            </a:ext>
          </a:extLst>
        </xdr:cNvPr>
        <xdr:cNvGrpSpPr/>
      </xdr:nvGrpSpPr>
      <xdr:grpSpPr>
        <a:xfrm>
          <a:off x="10058399" y="65314"/>
          <a:ext cx="1746525" cy="750956"/>
          <a:chOff x="0" y="0"/>
          <a:chExt cx="1277620" cy="619125"/>
        </a:xfrm>
      </xdr:grpSpPr>
      <xdr:pic>
        <xdr:nvPicPr>
          <xdr:cNvPr id="6" name="image2.png">
            <a:extLst>
              <a:ext uri="{FF2B5EF4-FFF2-40B4-BE49-F238E27FC236}">
                <a16:creationId xmlns:a16="http://schemas.microsoft.com/office/drawing/2014/main" id="{C5BA791F-F23F-4D21-B496-A3C4E45F7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77112" cy="618744"/>
          </a:xfrm>
          <a:prstGeom prst="rect">
            <a:avLst/>
          </a:prstGeom>
        </xdr:spPr>
      </xdr:pic>
      <xdr:sp macro="" textlink="">
        <xdr:nvSpPr>
          <xdr:cNvPr id="7" name="Shape 5">
            <a:extLst>
              <a:ext uri="{FF2B5EF4-FFF2-40B4-BE49-F238E27FC236}">
                <a16:creationId xmlns:a16="http://schemas.microsoft.com/office/drawing/2014/main" id="{D8366693-BBB5-46B7-8991-100B09D27F77}"/>
              </a:ext>
            </a:extLst>
          </xdr:cNvPr>
          <xdr:cNvSpPr/>
        </xdr:nvSpPr>
        <xdr:spPr>
          <a:xfrm>
            <a:off x="1005839" y="601980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E6E6E6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AA65"/>
  <sheetViews>
    <sheetView tabSelected="1" view="pageBreakPreview" topLeftCell="A22" zoomScale="70" zoomScaleNormal="70" zoomScaleSheetLayoutView="70" zoomScalePageLayoutView="50" workbookViewId="0">
      <selection activeCell="O34" sqref="O34"/>
    </sheetView>
  </sheetViews>
  <sheetFormatPr defaultColWidth="9.109375" defaultRowHeight="13.8" x14ac:dyDescent="0.25"/>
  <cols>
    <col min="1" max="1" width="7" style="2" customWidth="1"/>
    <col min="2" max="2" width="7.88671875" style="52" customWidth="1"/>
    <col min="3" max="3" width="14.6640625" style="52" customWidth="1"/>
    <col min="4" max="4" width="23" style="2" customWidth="1"/>
    <col min="5" max="5" width="11.6640625" style="19" customWidth="1"/>
    <col min="6" max="6" width="12" style="2" customWidth="1"/>
    <col min="7" max="7" width="25.33203125" style="2" customWidth="1"/>
    <col min="8" max="8" width="10.77734375" style="43" customWidth="1"/>
    <col min="9" max="9" width="14.6640625" style="2" customWidth="1"/>
    <col min="10" max="10" width="15.109375" style="49" customWidth="1"/>
    <col min="11" max="11" width="14.44140625" style="2" customWidth="1"/>
    <col min="12" max="12" width="18.6640625" style="2" customWidth="1"/>
    <col min="13" max="16384" width="9.109375" style="2"/>
  </cols>
  <sheetData>
    <row r="1" spans="1:27" ht="21.75" customHeight="1" x14ac:dyDescent="0.25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27" ht="21.75" customHeight="1" x14ac:dyDescent="0.2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27" ht="21.75" customHeight="1" x14ac:dyDescent="0.25">
      <c r="A3" s="108" t="s">
        <v>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27" ht="21.75" customHeight="1" x14ac:dyDescent="0.25">
      <c r="A4" s="108" t="s">
        <v>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2.8" customHeight="1" x14ac:dyDescent="0.25">
      <c r="A5" s="108" t="s">
        <v>54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27" s="3" customFormat="1" ht="28.8" x14ac:dyDescent="0.25">
      <c r="A6" s="126" t="s">
        <v>66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21"/>
      <c r="N6" s="21"/>
      <c r="O6" s="21"/>
      <c r="P6" s="21"/>
      <c r="Q6" s="21"/>
      <c r="R6" s="21"/>
      <c r="S6" s="21"/>
      <c r="T6" s="21"/>
    </row>
    <row r="7" spans="1:27" s="3" customFormat="1" ht="18" customHeight="1" x14ac:dyDescent="0.25">
      <c r="A7" s="137" t="s">
        <v>13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27" s="3" customFormat="1" ht="9" customHeight="1" thickBot="1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27" ht="19.5" customHeight="1" thickTop="1" x14ac:dyDescent="0.25">
      <c r="A9" s="134" t="s">
        <v>18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6"/>
    </row>
    <row r="10" spans="1:27" ht="18" customHeight="1" x14ac:dyDescent="0.25">
      <c r="A10" s="127" t="s">
        <v>42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27" ht="19.5" customHeight="1" x14ac:dyDescent="0.25">
      <c r="A11" s="127" t="s">
        <v>67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27" ht="5.25" customHeight="1" x14ac:dyDescent="0.25">
      <c r="A12" s="143" t="s">
        <v>35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27" ht="15.6" x14ac:dyDescent="0.25">
      <c r="A13" s="120" t="s">
        <v>48</v>
      </c>
      <c r="B13" s="121"/>
      <c r="C13" s="121"/>
      <c r="D13" s="121"/>
      <c r="E13" s="4"/>
      <c r="F13" s="62" t="s">
        <v>68</v>
      </c>
      <c r="G13" s="62"/>
      <c r="H13" s="22"/>
      <c r="J13" s="23"/>
      <c r="K13" s="5"/>
      <c r="L13" s="6" t="s">
        <v>43</v>
      </c>
    </row>
    <row r="14" spans="1:27" ht="15.6" x14ac:dyDescent="0.25">
      <c r="A14" s="138" t="s">
        <v>49</v>
      </c>
      <c r="B14" s="139"/>
      <c r="C14" s="139"/>
      <c r="D14" s="139"/>
      <c r="E14" s="7"/>
      <c r="F14" s="58" t="s">
        <v>69</v>
      </c>
      <c r="G14" s="58"/>
      <c r="H14" s="24"/>
      <c r="J14" s="25"/>
      <c r="K14" s="8"/>
      <c r="L14" s="9" t="s">
        <v>70</v>
      </c>
    </row>
    <row r="15" spans="1:27" ht="14.4" x14ac:dyDescent="0.25">
      <c r="A15" s="140" t="s">
        <v>8</v>
      </c>
      <c r="B15" s="141"/>
      <c r="C15" s="141"/>
      <c r="D15" s="141"/>
      <c r="E15" s="141"/>
      <c r="F15" s="141"/>
      <c r="G15" s="142"/>
      <c r="H15" s="130" t="s">
        <v>0</v>
      </c>
      <c r="I15" s="131"/>
      <c r="J15" s="131"/>
      <c r="K15" s="131"/>
      <c r="L15" s="132"/>
    </row>
    <row r="16" spans="1:27" ht="14.4" x14ac:dyDescent="0.25">
      <c r="A16" s="26" t="s">
        <v>14</v>
      </c>
      <c r="B16" s="10"/>
      <c r="C16" s="10"/>
      <c r="D16" s="27"/>
      <c r="E16" s="28"/>
      <c r="F16" s="27"/>
      <c r="G16" s="27"/>
      <c r="H16" s="111" t="s">
        <v>58</v>
      </c>
      <c r="I16" s="112"/>
      <c r="J16" s="112"/>
      <c r="K16" s="112"/>
      <c r="L16" s="113"/>
    </row>
    <row r="17" spans="1:12" ht="14.4" x14ac:dyDescent="0.25">
      <c r="A17" s="26" t="s">
        <v>15</v>
      </c>
      <c r="B17" s="10"/>
      <c r="C17" s="10"/>
      <c r="D17" s="11"/>
      <c r="E17" s="56"/>
      <c r="F17" s="29"/>
      <c r="G17" s="91" t="s">
        <v>55</v>
      </c>
      <c r="H17" s="111" t="s">
        <v>44</v>
      </c>
      <c r="I17" s="112"/>
      <c r="J17" s="112"/>
      <c r="K17" s="112"/>
      <c r="L17" s="113"/>
    </row>
    <row r="18" spans="1:12" ht="14.4" x14ac:dyDescent="0.25">
      <c r="A18" s="26" t="s">
        <v>16</v>
      </c>
      <c r="B18" s="10"/>
      <c r="C18" s="10"/>
      <c r="D18" s="11"/>
      <c r="E18" s="56"/>
      <c r="F18" s="29"/>
      <c r="G18" s="91" t="s">
        <v>56</v>
      </c>
      <c r="H18" s="111" t="s">
        <v>45</v>
      </c>
      <c r="I18" s="112"/>
      <c r="J18" s="112"/>
      <c r="K18" s="112"/>
      <c r="L18" s="113"/>
    </row>
    <row r="19" spans="1:12" ht="16.2" thickBot="1" x14ac:dyDescent="0.3">
      <c r="A19" s="26" t="s">
        <v>12</v>
      </c>
      <c r="B19" s="60"/>
      <c r="C19" s="60"/>
      <c r="D19" s="29"/>
      <c r="F19" s="63"/>
      <c r="G19" s="91" t="s">
        <v>57</v>
      </c>
      <c r="H19" s="61" t="s">
        <v>37</v>
      </c>
      <c r="J19" s="12">
        <v>25</v>
      </c>
      <c r="K19" s="55"/>
      <c r="L19" s="90" t="s">
        <v>59</v>
      </c>
    </row>
    <row r="20" spans="1:12" ht="7.5" customHeight="1" thickTop="1" thickBot="1" x14ac:dyDescent="0.3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5">
      <c r="A21" s="124" t="s">
        <v>5</v>
      </c>
      <c r="B21" s="106" t="s">
        <v>10</v>
      </c>
      <c r="C21" s="106" t="s">
        <v>27</v>
      </c>
      <c r="D21" s="106" t="s">
        <v>1</v>
      </c>
      <c r="E21" s="104" t="s">
        <v>26</v>
      </c>
      <c r="F21" s="106" t="s">
        <v>7</v>
      </c>
      <c r="G21" s="122" t="s">
        <v>38</v>
      </c>
      <c r="H21" s="109" t="s">
        <v>6</v>
      </c>
      <c r="I21" s="106" t="s">
        <v>22</v>
      </c>
      <c r="J21" s="114" t="s">
        <v>19</v>
      </c>
      <c r="K21" s="116" t="s">
        <v>21</v>
      </c>
      <c r="L21" s="118" t="s">
        <v>11</v>
      </c>
    </row>
    <row r="22" spans="1:12" s="18" customFormat="1" ht="13.5" customHeight="1" thickBot="1" x14ac:dyDescent="0.3">
      <c r="A22" s="125"/>
      <c r="B22" s="107"/>
      <c r="C22" s="107"/>
      <c r="D22" s="107"/>
      <c r="E22" s="105"/>
      <c r="F22" s="107"/>
      <c r="G22" s="123"/>
      <c r="H22" s="110"/>
      <c r="I22" s="107"/>
      <c r="J22" s="115"/>
      <c r="K22" s="117"/>
      <c r="L22" s="119"/>
    </row>
    <row r="23" spans="1:12" ht="21.75" customHeight="1" x14ac:dyDescent="0.25">
      <c r="A23" s="161">
        <v>1</v>
      </c>
      <c r="B23" s="64">
        <v>1</v>
      </c>
      <c r="C23" s="64">
        <v>10036018306</v>
      </c>
      <c r="D23" s="65" t="s">
        <v>71</v>
      </c>
      <c r="E23" s="92">
        <v>37284</v>
      </c>
      <c r="F23" s="87" t="s">
        <v>20</v>
      </c>
      <c r="G23" s="99" t="s">
        <v>46</v>
      </c>
      <c r="H23" s="164">
        <v>2.3721064814814813E-2</v>
      </c>
      <c r="I23" s="164" t="s">
        <v>35</v>
      </c>
      <c r="J23" s="166">
        <f>IFERROR($J$19*3600/(HOUR(H23)*3600+MINUTE(H23)*60+SECOND(H23)),"")</f>
        <v>43.92386530014641</v>
      </c>
      <c r="K23" s="66" t="s">
        <v>20</v>
      </c>
      <c r="L23" s="73"/>
    </row>
    <row r="24" spans="1:12" ht="21.75" customHeight="1" thickBot="1" x14ac:dyDescent="0.3">
      <c r="A24" s="162"/>
      <c r="B24" s="93">
        <v>4</v>
      </c>
      <c r="C24" s="96">
        <v>10023500858</v>
      </c>
      <c r="D24" s="94" t="s">
        <v>72</v>
      </c>
      <c r="E24" s="95">
        <v>35854</v>
      </c>
      <c r="F24" s="88" t="s">
        <v>20</v>
      </c>
      <c r="G24" s="100" t="str">
        <f>G23</f>
        <v>Санкт-Петербург</v>
      </c>
      <c r="H24" s="165"/>
      <c r="I24" s="165"/>
      <c r="J24" s="167"/>
      <c r="K24" s="57" t="s">
        <v>20</v>
      </c>
      <c r="L24" s="74"/>
    </row>
    <row r="25" spans="1:12" ht="21.75" customHeight="1" x14ac:dyDescent="0.25">
      <c r="A25" s="161">
        <v>2</v>
      </c>
      <c r="B25" s="64">
        <v>25</v>
      </c>
      <c r="C25" s="64">
        <v>10092441283</v>
      </c>
      <c r="D25" s="65" t="s">
        <v>73</v>
      </c>
      <c r="E25" s="92">
        <v>37941</v>
      </c>
      <c r="F25" s="87" t="s">
        <v>24</v>
      </c>
      <c r="G25" s="99" t="s">
        <v>95</v>
      </c>
      <c r="H25" s="164">
        <v>2.381145833333333E-2</v>
      </c>
      <c r="I25" s="164">
        <f>H25-$H$23</f>
        <v>9.0393518518517429E-5</v>
      </c>
      <c r="J25" s="166">
        <f>IFERROR($J$19*3600/(HOUR(H25)*3600+MINUTE(H25)*60+SECOND(H25)),"")</f>
        <v>43.753038405444819</v>
      </c>
      <c r="K25" s="66" t="s">
        <v>20</v>
      </c>
      <c r="L25" s="73"/>
    </row>
    <row r="26" spans="1:12" ht="21.75" customHeight="1" thickBot="1" x14ac:dyDescent="0.3">
      <c r="A26" s="162">
        <f>A25</f>
        <v>2</v>
      </c>
      <c r="B26" s="93">
        <v>27</v>
      </c>
      <c r="C26" s="96">
        <v>10059040143</v>
      </c>
      <c r="D26" s="94" t="s">
        <v>74</v>
      </c>
      <c r="E26" s="95">
        <v>37426</v>
      </c>
      <c r="F26" s="88" t="s">
        <v>20</v>
      </c>
      <c r="G26" s="100" t="str">
        <f>G25</f>
        <v>Иркутская область</v>
      </c>
      <c r="H26" s="165">
        <f>H25</f>
        <v>2.381145833333333E-2</v>
      </c>
      <c r="I26" s="165">
        <f>I25</f>
        <v>9.0393518518517429E-5</v>
      </c>
      <c r="J26" s="167">
        <f>J25</f>
        <v>43.753038405444819</v>
      </c>
      <c r="K26" s="57" t="s">
        <v>20</v>
      </c>
      <c r="L26" s="74"/>
    </row>
    <row r="27" spans="1:12" ht="21.75" customHeight="1" x14ac:dyDescent="0.25">
      <c r="A27" s="161">
        <v>3</v>
      </c>
      <c r="B27" s="64">
        <v>9</v>
      </c>
      <c r="C27" s="64">
        <v>10023524807</v>
      </c>
      <c r="D27" s="65" t="s">
        <v>75</v>
      </c>
      <c r="E27" s="92">
        <v>36182</v>
      </c>
      <c r="F27" s="87" t="s">
        <v>24</v>
      </c>
      <c r="G27" s="99" t="s">
        <v>60</v>
      </c>
      <c r="H27" s="164">
        <v>2.3823958333333336E-2</v>
      </c>
      <c r="I27" s="164">
        <f>H27-$H$23</f>
        <v>1.0289351851852299E-4</v>
      </c>
      <c r="J27" s="166">
        <f>IFERROR($J$19*3600/(HOUR(H27)*3600+MINUTE(H27)*60+SECOND(H27)),"")</f>
        <v>43.731778425655975</v>
      </c>
      <c r="K27" s="66" t="s">
        <v>24</v>
      </c>
      <c r="L27" s="73"/>
    </row>
    <row r="28" spans="1:12" ht="21.75" customHeight="1" thickBot="1" x14ac:dyDescent="0.3">
      <c r="A28" s="162">
        <f>A27</f>
        <v>3</v>
      </c>
      <c r="B28" s="93">
        <v>11</v>
      </c>
      <c r="C28" s="96">
        <v>10006503832</v>
      </c>
      <c r="D28" s="94" t="s">
        <v>76</v>
      </c>
      <c r="E28" s="95">
        <v>33408</v>
      </c>
      <c r="F28" s="88" t="s">
        <v>20</v>
      </c>
      <c r="G28" s="100" t="str">
        <f>G27</f>
        <v>Республика Адыгея</v>
      </c>
      <c r="H28" s="165">
        <f>H27</f>
        <v>2.3823958333333336E-2</v>
      </c>
      <c r="I28" s="165">
        <f>I27</f>
        <v>1.0289351851852299E-4</v>
      </c>
      <c r="J28" s="167">
        <f>J27</f>
        <v>43.731778425655975</v>
      </c>
      <c r="K28" s="57" t="s">
        <v>24</v>
      </c>
      <c r="L28" s="74"/>
    </row>
    <row r="29" spans="1:12" ht="21.75" customHeight="1" x14ac:dyDescent="0.25">
      <c r="A29" s="161">
        <v>4</v>
      </c>
      <c r="B29" s="64">
        <v>23</v>
      </c>
      <c r="C29" s="64">
        <v>10036085600</v>
      </c>
      <c r="D29" s="65" t="s">
        <v>77</v>
      </c>
      <c r="E29" s="92">
        <v>37543</v>
      </c>
      <c r="F29" s="87" t="s">
        <v>20</v>
      </c>
      <c r="G29" s="99" t="s">
        <v>96</v>
      </c>
      <c r="H29" s="164">
        <v>2.382951388888889E-2</v>
      </c>
      <c r="I29" s="164">
        <f t="shared" ref="I29" si="0">H29-$H$23</f>
        <v>1.0844907407407678E-4</v>
      </c>
      <c r="J29" s="166">
        <f>IFERROR($J$19*3600/(HOUR(H29)*3600+MINUTE(H29)*60+SECOND(H29)),"")</f>
        <v>43.710539096648859</v>
      </c>
      <c r="K29" s="66" t="s">
        <v>24</v>
      </c>
      <c r="L29" s="73"/>
    </row>
    <row r="30" spans="1:12" ht="21.75" customHeight="1" thickBot="1" x14ac:dyDescent="0.3">
      <c r="A30" s="162">
        <f t="shared" ref="A30" si="1">A29</f>
        <v>4</v>
      </c>
      <c r="B30" s="93">
        <v>24</v>
      </c>
      <c r="C30" s="96">
        <v>10009692001</v>
      </c>
      <c r="D30" s="94" t="s">
        <v>78</v>
      </c>
      <c r="E30" s="95">
        <v>35536</v>
      </c>
      <c r="F30" s="88" t="s">
        <v>20</v>
      </c>
      <c r="G30" s="100" t="str">
        <f t="shared" ref="G30" si="2">G29</f>
        <v>Новосибирская область</v>
      </c>
      <c r="H30" s="165">
        <f t="shared" ref="H30" si="3">H29</f>
        <v>2.382951388888889E-2</v>
      </c>
      <c r="I30" s="165">
        <f t="shared" ref="I30" si="4">I29</f>
        <v>1.0844907407407678E-4</v>
      </c>
      <c r="J30" s="167">
        <f t="shared" ref="J30" si="5">J29</f>
        <v>43.710539096648859</v>
      </c>
      <c r="K30" s="57" t="s">
        <v>24</v>
      </c>
      <c r="L30" s="74"/>
    </row>
    <row r="31" spans="1:12" ht="21.75" customHeight="1" x14ac:dyDescent="0.25">
      <c r="A31" s="161">
        <v>5</v>
      </c>
      <c r="B31" s="64">
        <v>8</v>
      </c>
      <c r="C31" s="64">
        <v>10036017393</v>
      </c>
      <c r="D31" s="65" t="s">
        <v>79</v>
      </c>
      <c r="E31" s="92">
        <v>37128</v>
      </c>
      <c r="F31" s="87" t="s">
        <v>20</v>
      </c>
      <c r="G31" s="99" t="s">
        <v>60</v>
      </c>
      <c r="H31" s="164">
        <v>2.4155092592592589E-2</v>
      </c>
      <c r="I31" s="164">
        <f t="shared" ref="I31" si="6">H31-$H$23</f>
        <v>4.3402777777777624E-4</v>
      </c>
      <c r="J31" s="166">
        <f>IFERROR($J$19*3600/(HOUR(H31)*3600+MINUTE(H31)*60+SECOND(H31)),"")</f>
        <v>43.124101581217055</v>
      </c>
      <c r="K31" s="66" t="s">
        <v>24</v>
      </c>
      <c r="L31" s="73"/>
    </row>
    <row r="32" spans="1:12" ht="21.75" customHeight="1" thickBot="1" x14ac:dyDescent="0.3">
      <c r="A32" s="162">
        <f t="shared" ref="A32" si="7">A31</f>
        <v>5</v>
      </c>
      <c r="B32" s="93">
        <v>10</v>
      </c>
      <c r="C32" s="96">
        <v>10093888708</v>
      </c>
      <c r="D32" s="94" t="s">
        <v>80</v>
      </c>
      <c r="E32" s="95">
        <v>36544</v>
      </c>
      <c r="F32" s="88" t="s">
        <v>20</v>
      </c>
      <c r="G32" s="100" t="str">
        <f t="shared" ref="G32" si="8">G31</f>
        <v>Республика Адыгея</v>
      </c>
      <c r="H32" s="165">
        <f t="shared" ref="H32" si="9">H31</f>
        <v>2.4155092592592589E-2</v>
      </c>
      <c r="I32" s="165">
        <f t="shared" ref="I32" si="10">I31</f>
        <v>4.3402777777777624E-4</v>
      </c>
      <c r="J32" s="167">
        <f t="shared" ref="J32" si="11">J31</f>
        <v>43.124101581217055</v>
      </c>
      <c r="K32" s="57" t="s">
        <v>24</v>
      </c>
      <c r="L32" s="74"/>
    </row>
    <row r="33" spans="1:12" ht="21.75" customHeight="1" x14ac:dyDescent="0.25">
      <c r="A33" s="161">
        <v>6</v>
      </c>
      <c r="B33" s="64">
        <v>37</v>
      </c>
      <c r="C33" s="64">
        <v>10077478833</v>
      </c>
      <c r="D33" s="65" t="s">
        <v>81</v>
      </c>
      <c r="E33" s="92">
        <v>37484</v>
      </c>
      <c r="F33" s="87" t="s">
        <v>20</v>
      </c>
      <c r="G33" s="99" t="s">
        <v>46</v>
      </c>
      <c r="H33" s="164">
        <v>2.4394212962962968E-2</v>
      </c>
      <c r="I33" s="164">
        <f t="shared" ref="I33" si="12">H33-$H$23</f>
        <v>6.7314814814815535E-4</v>
      </c>
      <c r="J33" s="166">
        <f>IFERROR($J$19*3600/(HOUR(H33)*3600+MINUTE(H33)*60+SECOND(H33)),"")</f>
        <v>42.69449715370019</v>
      </c>
      <c r="K33" s="66" t="s">
        <v>24</v>
      </c>
      <c r="L33" s="73"/>
    </row>
    <row r="34" spans="1:12" ht="21.75" customHeight="1" thickBot="1" x14ac:dyDescent="0.3">
      <c r="A34" s="162">
        <f t="shared" ref="A34" si="13">A33</f>
        <v>6</v>
      </c>
      <c r="B34" s="93">
        <v>38</v>
      </c>
      <c r="C34" s="96">
        <v>10079777026</v>
      </c>
      <c r="D34" s="94" t="s">
        <v>82</v>
      </c>
      <c r="E34" s="95">
        <v>38050</v>
      </c>
      <c r="F34" s="88" t="s">
        <v>20</v>
      </c>
      <c r="G34" s="100" t="str">
        <f t="shared" ref="G34" si="14">G33</f>
        <v>Санкт-Петербург</v>
      </c>
      <c r="H34" s="165">
        <f t="shared" ref="H34" si="15">H33</f>
        <v>2.4394212962962968E-2</v>
      </c>
      <c r="I34" s="165">
        <f t="shared" ref="I34" si="16">I33</f>
        <v>6.7314814814815535E-4</v>
      </c>
      <c r="J34" s="167">
        <f t="shared" ref="J34" si="17">J33</f>
        <v>42.69449715370019</v>
      </c>
      <c r="K34" s="57" t="s">
        <v>24</v>
      </c>
      <c r="L34" s="74"/>
    </row>
    <row r="35" spans="1:12" ht="21.75" customHeight="1" x14ac:dyDescent="0.25">
      <c r="A35" s="161">
        <v>7</v>
      </c>
      <c r="B35" s="64">
        <v>39</v>
      </c>
      <c r="C35" s="64">
        <v>10083877803</v>
      </c>
      <c r="D35" s="65" t="s">
        <v>83</v>
      </c>
      <c r="E35" s="92">
        <v>38288</v>
      </c>
      <c r="F35" s="87" t="s">
        <v>24</v>
      </c>
      <c r="G35" s="99" t="s">
        <v>61</v>
      </c>
      <c r="H35" s="164">
        <v>2.5082175925925928E-2</v>
      </c>
      <c r="I35" s="164">
        <f t="shared" ref="I35" si="18">H35-$H$23</f>
        <v>1.361111111111115E-3</v>
      </c>
      <c r="J35" s="166">
        <f>IFERROR($J$19*3600/(HOUR(H35)*3600+MINUTE(H35)*60+SECOND(H35)),"")</f>
        <v>41.532071988924784</v>
      </c>
      <c r="K35" s="66" t="s">
        <v>24</v>
      </c>
      <c r="L35" s="73"/>
    </row>
    <row r="36" spans="1:12" ht="21.75" customHeight="1" thickBot="1" x14ac:dyDescent="0.3">
      <c r="A36" s="162">
        <f t="shared" ref="A36" si="19">A35</f>
        <v>7</v>
      </c>
      <c r="B36" s="93">
        <v>41</v>
      </c>
      <c r="C36" s="96">
        <v>10034956356</v>
      </c>
      <c r="D36" s="94" t="s">
        <v>84</v>
      </c>
      <c r="E36" s="95">
        <v>25557</v>
      </c>
      <c r="F36" s="88" t="s">
        <v>17</v>
      </c>
      <c r="G36" s="100" t="str">
        <f t="shared" ref="G36" si="20">G35</f>
        <v>Республика Татарстан</v>
      </c>
      <c r="H36" s="165">
        <f t="shared" ref="H36" si="21">H35</f>
        <v>2.5082175925925928E-2</v>
      </c>
      <c r="I36" s="165">
        <f t="shared" ref="I36" si="22">I35</f>
        <v>1.361111111111115E-3</v>
      </c>
      <c r="J36" s="167">
        <f t="shared" ref="J36" si="23">J35</f>
        <v>41.532071988924784</v>
      </c>
      <c r="K36" s="57" t="s">
        <v>24</v>
      </c>
      <c r="L36" s="74"/>
    </row>
    <row r="37" spans="1:12" ht="21.75" customHeight="1" x14ac:dyDescent="0.25">
      <c r="A37" s="161" t="s">
        <v>100</v>
      </c>
      <c r="B37" s="64">
        <v>35</v>
      </c>
      <c r="C37" s="64">
        <v>10117764448</v>
      </c>
      <c r="D37" s="65" t="s">
        <v>85</v>
      </c>
      <c r="E37" s="92">
        <v>38327</v>
      </c>
      <c r="F37" s="87" t="s">
        <v>20</v>
      </c>
      <c r="G37" s="99" t="s">
        <v>99</v>
      </c>
      <c r="H37" s="164">
        <v>2.5266203703703704E-2</v>
      </c>
      <c r="I37" s="164">
        <f t="shared" ref="I37" si="24">H37-$H$23</f>
        <v>1.545138888888891E-3</v>
      </c>
      <c r="J37" s="166">
        <f>IFERROR($J$19*3600/(HOUR(H37)*3600+MINUTE(H37)*60+SECOND(H37)),"")</f>
        <v>41.227668346312413</v>
      </c>
      <c r="K37" s="66"/>
      <c r="L37" s="73"/>
    </row>
    <row r="38" spans="1:12" ht="21.75" customHeight="1" thickBot="1" x14ac:dyDescent="0.3">
      <c r="A38" s="162"/>
      <c r="B38" s="93">
        <v>36</v>
      </c>
      <c r="C38" s="96">
        <v>10119229552</v>
      </c>
      <c r="D38" s="94" t="s">
        <v>86</v>
      </c>
      <c r="E38" s="95">
        <v>38067</v>
      </c>
      <c r="F38" s="88" t="s">
        <v>20</v>
      </c>
      <c r="G38" s="100" t="str">
        <f t="shared" ref="G38" si="25">G37</f>
        <v>Республика Казахстан</v>
      </c>
      <c r="H38" s="165">
        <f t="shared" ref="H38" si="26">H37</f>
        <v>2.5266203703703704E-2</v>
      </c>
      <c r="I38" s="165">
        <f t="shared" ref="I38" si="27">I37</f>
        <v>1.545138888888891E-3</v>
      </c>
      <c r="J38" s="167">
        <f t="shared" ref="J38" si="28">J37</f>
        <v>41.227668346312413</v>
      </c>
      <c r="K38" s="57"/>
      <c r="L38" s="74"/>
    </row>
    <row r="39" spans="1:12" ht="21.75" customHeight="1" x14ac:dyDescent="0.25">
      <c r="A39" s="161">
        <v>8</v>
      </c>
      <c r="B39" s="64">
        <v>17</v>
      </c>
      <c r="C39" s="64">
        <v>10012584621</v>
      </c>
      <c r="D39" s="65" t="s">
        <v>87</v>
      </c>
      <c r="E39" s="92">
        <v>31552</v>
      </c>
      <c r="F39" s="87" t="s">
        <v>20</v>
      </c>
      <c r="G39" s="99" t="s">
        <v>97</v>
      </c>
      <c r="H39" s="164">
        <v>2.5695138888888885E-2</v>
      </c>
      <c r="I39" s="164">
        <f t="shared" ref="I39" si="29">H39-$H$23</f>
        <v>1.9740740740740725E-3</v>
      </c>
      <c r="J39" s="166">
        <f>IFERROR($J$19*3600/(HOUR(H39)*3600+MINUTE(H39)*60+SECOND(H39)),"")</f>
        <v>40.54054054054054</v>
      </c>
      <c r="K39" s="66" t="s">
        <v>24</v>
      </c>
      <c r="L39" s="73"/>
    </row>
    <row r="40" spans="1:12" ht="21.75" customHeight="1" thickBot="1" x14ac:dyDescent="0.3">
      <c r="A40" s="162"/>
      <c r="B40" s="93">
        <v>18</v>
      </c>
      <c r="C40" s="96">
        <v>10126421090</v>
      </c>
      <c r="D40" s="94" t="s">
        <v>88</v>
      </c>
      <c r="E40" s="95">
        <v>37209</v>
      </c>
      <c r="F40" s="88" t="s">
        <v>24</v>
      </c>
      <c r="G40" s="100" t="str">
        <f t="shared" ref="G40" si="30">G39</f>
        <v>Свердловская область</v>
      </c>
      <c r="H40" s="165">
        <f t="shared" ref="H40" si="31">H39</f>
        <v>2.5695138888888885E-2</v>
      </c>
      <c r="I40" s="165">
        <f t="shared" ref="I40" si="32">I39</f>
        <v>1.9740740740740725E-3</v>
      </c>
      <c r="J40" s="167">
        <f t="shared" ref="J40" si="33">J39</f>
        <v>40.54054054054054</v>
      </c>
      <c r="K40" s="57" t="s">
        <v>24</v>
      </c>
      <c r="L40" s="74"/>
    </row>
    <row r="41" spans="1:12" ht="21.75" customHeight="1" x14ac:dyDescent="0.25">
      <c r="A41" s="161">
        <v>9</v>
      </c>
      <c r="B41" s="64">
        <v>12</v>
      </c>
      <c r="C41" s="64">
        <v>10034989193</v>
      </c>
      <c r="D41" s="65" t="s">
        <v>89</v>
      </c>
      <c r="E41" s="92">
        <v>36445</v>
      </c>
      <c r="F41" s="87" t="s">
        <v>20</v>
      </c>
      <c r="G41" s="99" t="s">
        <v>98</v>
      </c>
      <c r="H41" s="164">
        <v>2.5759953703703705E-2</v>
      </c>
      <c r="I41" s="164">
        <f t="shared" ref="I41:I45" si="34">H41-$H$23</f>
        <v>2.0388888888888922E-3</v>
      </c>
      <c r="J41" s="166">
        <f>IFERROR($J$19*3600/(HOUR(H41)*3600+MINUTE(H41)*60+SECOND(H41)),"")</f>
        <v>40.431266846361183</v>
      </c>
      <c r="K41" s="66"/>
      <c r="L41" s="73"/>
    </row>
    <row r="42" spans="1:12" ht="21.75" customHeight="1" thickBot="1" x14ac:dyDescent="0.3">
      <c r="A42" s="162"/>
      <c r="B42" s="93">
        <v>13</v>
      </c>
      <c r="C42" s="96">
        <v>10092428553</v>
      </c>
      <c r="D42" s="94" t="s">
        <v>90</v>
      </c>
      <c r="E42" s="95">
        <v>38296</v>
      </c>
      <c r="F42" s="88" t="s">
        <v>20</v>
      </c>
      <c r="G42" s="100" t="str">
        <f t="shared" ref="G42" si="35">G41</f>
        <v>Хабаровский край</v>
      </c>
      <c r="H42" s="165">
        <f t="shared" ref="H42" si="36">H41</f>
        <v>2.5759953703703705E-2</v>
      </c>
      <c r="I42" s="165">
        <f t="shared" ref="I42" si="37">I41</f>
        <v>2.0388888888888922E-3</v>
      </c>
      <c r="J42" s="167">
        <f t="shared" ref="J42" si="38">J41</f>
        <v>40.431266846361183</v>
      </c>
      <c r="K42" s="57"/>
      <c r="L42" s="74"/>
    </row>
    <row r="43" spans="1:12" ht="21.75" customHeight="1" x14ac:dyDescent="0.25">
      <c r="A43" s="161">
        <v>10</v>
      </c>
      <c r="B43" s="64">
        <v>5</v>
      </c>
      <c r="C43" s="64">
        <v>10050875369</v>
      </c>
      <c r="D43" s="65" t="s">
        <v>91</v>
      </c>
      <c r="E43" s="92">
        <v>37306</v>
      </c>
      <c r="F43" s="87" t="s">
        <v>20</v>
      </c>
      <c r="G43" s="99" t="s">
        <v>46</v>
      </c>
      <c r="H43" s="164">
        <v>2.6562499999999999E-2</v>
      </c>
      <c r="I43" s="164">
        <f t="shared" si="34"/>
        <v>2.8414351851851864E-3</v>
      </c>
      <c r="J43" s="166">
        <f>IFERROR($J$19*3600/(HOUR(H43)*3600+MINUTE(H43)*60+SECOND(H43)),"")</f>
        <v>39.215686274509807</v>
      </c>
      <c r="K43" s="66"/>
      <c r="L43" s="73"/>
    </row>
    <row r="44" spans="1:12" ht="21.75" customHeight="1" thickBot="1" x14ac:dyDescent="0.3">
      <c r="A44" s="162">
        <f t="shared" ref="A44" si="39">A43</f>
        <v>10</v>
      </c>
      <c r="B44" s="93">
        <v>7</v>
      </c>
      <c r="C44" s="96">
        <v>10036064681</v>
      </c>
      <c r="D44" s="94" t="s">
        <v>92</v>
      </c>
      <c r="E44" s="95">
        <v>37700</v>
      </c>
      <c r="F44" s="88" t="s">
        <v>24</v>
      </c>
      <c r="G44" s="100" t="str">
        <f t="shared" ref="G44" si="40">G43</f>
        <v>Санкт-Петербург</v>
      </c>
      <c r="H44" s="165">
        <f t="shared" ref="H44" si="41">H43</f>
        <v>2.6562499999999999E-2</v>
      </c>
      <c r="I44" s="165">
        <f t="shared" ref="I44" si="42">I43</f>
        <v>2.8414351851851864E-3</v>
      </c>
      <c r="J44" s="167">
        <f t="shared" ref="J44" si="43">J43</f>
        <v>39.215686274509807</v>
      </c>
      <c r="K44" s="57"/>
      <c r="L44" s="74"/>
    </row>
    <row r="45" spans="1:12" ht="21.75" customHeight="1" x14ac:dyDescent="0.25">
      <c r="A45" s="161">
        <v>11</v>
      </c>
      <c r="B45" s="64">
        <v>3</v>
      </c>
      <c r="C45" s="64">
        <v>10036027400</v>
      </c>
      <c r="D45" s="65" t="s">
        <v>93</v>
      </c>
      <c r="E45" s="92">
        <v>38154</v>
      </c>
      <c r="F45" s="87" t="s">
        <v>20</v>
      </c>
      <c r="G45" s="99" t="s">
        <v>46</v>
      </c>
      <c r="H45" s="164">
        <v>2.8784259259259259E-2</v>
      </c>
      <c r="I45" s="164">
        <f t="shared" si="34"/>
        <v>5.0631944444444466E-3</v>
      </c>
      <c r="J45" s="166">
        <f>IFERROR($J$19*3600/(HOUR(H45)*3600+MINUTE(H45)*60+SECOND(H45)),"")</f>
        <v>36.188178528347407</v>
      </c>
      <c r="K45" s="66"/>
      <c r="L45" s="73"/>
    </row>
    <row r="46" spans="1:12" ht="21.75" customHeight="1" thickBot="1" x14ac:dyDescent="0.3">
      <c r="A46" s="163">
        <f t="shared" ref="A46" si="44">A45</f>
        <v>11</v>
      </c>
      <c r="B46" s="81">
        <v>6</v>
      </c>
      <c r="C46" s="97">
        <v>10036034975</v>
      </c>
      <c r="D46" s="82" t="s">
        <v>94</v>
      </c>
      <c r="E46" s="98">
        <v>37638</v>
      </c>
      <c r="F46" s="89" t="s">
        <v>24</v>
      </c>
      <c r="G46" s="101" t="str">
        <f t="shared" ref="G46" si="45">G45</f>
        <v>Санкт-Петербург</v>
      </c>
      <c r="H46" s="168">
        <f t="shared" ref="H46" si="46">H45</f>
        <v>2.8784259259259259E-2</v>
      </c>
      <c r="I46" s="168">
        <f t="shared" ref="I46" si="47">I45</f>
        <v>5.0631944444444466E-3</v>
      </c>
      <c r="J46" s="169">
        <f t="shared" ref="J46" si="48">J45</f>
        <v>36.188178528347407</v>
      </c>
      <c r="K46" s="81"/>
      <c r="L46" s="83"/>
    </row>
    <row r="47" spans="1:12" ht="6.6" customHeight="1" thickTop="1" thickBot="1" x14ac:dyDescent="0.35">
      <c r="A47" s="32"/>
      <c r="B47" s="33"/>
      <c r="C47" s="33"/>
      <c r="D47" s="1"/>
      <c r="E47" s="34"/>
      <c r="F47" s="20"/>
      <c r="G47" s="20"/>
      <c r="H47" s="35"/>
      <c r="I47" s="36"/>
      <c r="J47" s="37"/>
      <c r="K47" s="36"/>
      <c r="L47" s="36"/>
    </row>
    <row r="48" spans="1:12" ht="15" thickTop="1" x14ac:dyDescent="0.25">
      <c r="A48" s="158" t="s">
        <v>4</v>
      </c>
      <c r="B48" s="148"/>
      <c r="C48" s="148"/>
      <c r="D48" s="148"/>
      <c r="E48" s="78"/>
      <c r="F48" s="78"/>
      <c r="G48" s="148" t="s">
        <v>36</v>
      </c>
      <c r="H48" s="148"/>
      <c r="I48" s="148"/>
      <c r="J48" s="148"/>
      <c r="K48" s="148"/>
      <c r="L48" s="149"/>
    </row>
    <row r="49" spans="1:12" x14ac:dyDescent="0.25">
      <c r="A49" s="152" t="s">
        <v>62</v>
      </c>
      <c r="B49" s="153"/>
      <c r="C49" s="153"/>
      <c r="D49" s="154"/>
      <c r="E49" s="2"/>
      <c r="F49" s="67"/>
      <c r="G49" s="38" t="s">
        <v>25</v>
      </c>
      <c r="H49" s="76">
        <v>7</v>
      </c>
      <c r="I49" s="39"/>
      <c r="J49" s="40"/>
      <c r="K49" s="70" t="s">
        <v>23</v>
      </c>
      <c r="L49" s="71">
        <f>COUNTIF(F23:F46,"ЗМС")</f>
        <v>0</v>
      </c>
    </row>
    <row r="50" spans="1:12" x14ac:dyDescent="0.25">
      <c r="A50" s="152" t="s">
        <v>63</v>
      </c>
      <c r="B50" s="153"/>
      <c r="C50" s="153"/>
      <c r="D50" s="154"/>
      <c r="E50" s="2"/>
      <c r="F50" s="68"/>
      <c r="G50" s="42" t="s">
        <v>29</v>
      </c>
      <c r="H50" s="75">
        <v>12</v>
      </c>
      <c r="I50" s="84"/>
      <c r="J50" s="44"/>
      <c r="K50" s="70" t="s">
        <v>17</v>
      </c>
      <c r="L50" s="71">
        <f>COUNTIF(F23:F46,"МСМК")</f>
        <v>1</v>
      </c>
    </row>
    <row r="51" spans="1:12" x14ac:dyDescent="0.25">
      <c r="A51" s="152" t="s">
        <v>64</v>
      </c>
      <c r="B51" s="153"/>
      <c r="C51" s="153"/>
      <c r="D51" s="154"/>
      <c r="E51" s="2"/>
      <c r="F51" s="68"/>
      <c r="G51" s="42" t="s">
        <v>30</v>
      </c>
      <c r="H51" s="75">
        <v>12</v>
      </c>
      <c r="I51" s="84"/>
      <c r="J51" s="44"/>
      <c r="K51" s="70" t="s">
        <v>20</v>
      </c>
      <c r="L51" s="71">
        <f>COUNTIF(F23:F46,"МС")</f>
        <v>17</v>
      </c>
    </row>
    <row r="52" spans="1:12" x14ac:dyDescent="0.25">
      <c r="A52" s="152" t="s">
        <v>65</v>
      </c>
      <c r="B52" s="153"/>
      <c r="C52" s="153"/>
      <c r="D52" s="154"/>
      <c r="E52" s="2"/>
      <c r="F52" s="68"/>
      <c r="G52" s="42" t="s">
        <v>31</v>
      </c>
      <c r="H52" s="76">
        <v>12</v>
      </c>
      <c r="I52" s="84"/>
      <c r="J52" s="44"/>
      <c r="K52" s="70" t="s">
        <v>24</v>
      </c>
      <c r="L52" s="71">
        <f>COUNTIF(F23:F46,"КМС")</f>
        <v>6</v>
      </c>
    </row>
    <row r="53" spans="1:12" x14ac:dyDescent="0.25">
      <c r="A53" s="155"/>
      <c r="B53" s="156"/>
      <c r="C53" s="156"/>
      <c r="D53" s="157"/>
      <c r="E53" s="2"/>
      <c r="F53" s="68"/>
      <c r="G53" s="42" t="s">
        <v>32</v>
      </c>
      <c r="H53" s="76">
        <v>0</v>
      </c>
      <c r="I53" s="84"/>
      <c r="J53" s="44"/>
      <c r="K53" s="70" t="s">
        <v>28</v>
      </c>
      <c r="L53" s="71">
        <f>COUNTIF(F23:F46,"1 СР")</f>
        <v>0</v>
      </c>
    </row>
    <row r="54" spans="1:12" x14ac:dyDescent="0.25">
      <c r="A54" s="79"/>
      <c r="B54" s="60"/>
      <c r="C54" s="60"/>
      <c r="D54" s="80"/>
      <c r="E54" s="2"/>
      <c r="F54" s="68"/>
      <c r="G54" s="70" t="s">
        <v>41</v>
      </c>
      <c r="H54" s="77">
        <v>0</v>
      </c>
      <c r="I54" s="84"/>
      <c r="J54" s="44"/>
      <c r="K54" s="72" t="s">
        <v>39</v>
      </c>
      <c r="L54" s="71">
        <f>COUNTIF(F23:F46,"2 СР")</f>
        <v>0</v>
      </c>
    </row>
    <row r="55" spans="1:12" x14ac:dyDescent="0.25">
      <c r="A55" s="155"/>
      <c r="B55" s="156"/>
      <c r="C55" s="156"/>
      <c r="D55" s="157"/>
      <c r="E55" s="2"/>
      <c r="F55" s="68"/>
      <c r="G55" s="42" t="s">
        <v>33</v>
      </c>
      <c r="H55" s="76">
        <v>0</v>
      </c>
      <c r="I55" s="84"/>
      <c r="J55" s="44"/>
      <c r="K55" s="72" t="s">
        <v>40</v>
      </c>
      <c r="L55" s="71">
        <f>COUNTIF(F23:F46,"3 СР")</f>
        <v>0</v>
      </c>
    </row>
    <row r="56" spans="1:12" x14ac:dyDescent="0.25">
      <c r="A56" s="155"/>
      <c r="B56" s="156"/>
      <c r="C56" s="156"/>
      <c r="D56" s="157"/>
      <c r="E56" s="45"/>
      <c r="F56" s="69"/>
      <c r="G56" s="42" t="s">
        <v>34</v>
      </c>
      <c r="H56" s="76">
        <v>0</v>
      </c>
      <c r="I56" s="46"/>
      <c r="J56" s="47"/>
      <c r="K56" s="41"/>
      <c r="L56" s="59"/>
    </row>
    <row r="57" spans="1:12" ht="9.75" customHeight="1" x14ac:dyDescent="0.25">
      <c r="A57" s="48"/>
      <c r="L57" s="50"/>
    </row>
    <row r="58" spans="1:12" ht="15.6" x14ac:dyDescent="0.25">
      <c r="A58" s="150" t="s">
        <v>2</v>
      </c>
      <c r="B58" s="151"/>
      <c r="C58" s="151"/>
      <c r="D58" s="151"/>
      <c r="E58" s="159" t="s">
        <v>9</v>
      </c>
      <c r="F58" s="159"/>
      <c r="G58" s="159"/>
      <c r="H58" s="151" t="s">
        <v>3</v>
      </c>
      <c r="I58" s="151"/>
      <c r="J58" s="151"/>
      <c r="K58" s="151" t="s">
        <v>47</v>
      </c>
      <c r="L58" s="160"/>
    </row>
    <row r="59" spans="1:12" x14ac:dyDescent="0.25">
      <c r="A59" s="48"/>
      <c r="B59" s="2"/>
      <c r="C59" s="2"/>
      <c r="E59" s="2"/>
      <c r="F59" s="39"/>
      <c r="G59" s="39"/>
      <c r="H59" s="39"/>
      <c r="I59" s="39"/>
      <c r="J59" s="39"/>
      <c r="K59" s="39"/>
      <c r="L59" s="54"/>
    </row>
    <row r="60" spans="1:12" x14ac:dyDescent="0.25">
      <c r="A60" s="51"/>
      <c r="D60" s="52"/>
      <c r="E60" s="85"/>
      <c r="F60" s="52"/>
      <c r="G60" s="52"/>
      <c r="H60" s="86"/>
      <c r="I60" s="52"/>
      <c r="J60" s="52"/>
      <c r="K60" s="52"/>
      <c r="L60" s="53"/>
    </row>
    <row r="61" spans="1:12" x14ac:dyDescent="0.25">
      <c r="A61" s="51"/>
      <c r="D61" s="52"/>
      <c r="E61" s="85"/>
      <c r="F61" s="52"/>
      <c r="G61" s="52"/>
      <c r="H61" s="86"/>
      <c r="I61" s="52"/>
      <c r="J61" s="52"/>
      <c r="K61" s="52"/>
      <c r="L61" s="53"/>
    </row>
    <row r="62" spans="1:12" x14ac:dyDescent="0.25">
      <c r="A62" s="51"/>
      <c r="D62" s="52"/>
      <c r="E62" s="85"/>
      <c r="F62" s="52"/>
      <c r="G62" s="52"/>
      <c r="H62" s="86"/>
      <c r="I62" s="52"/>
      <c r="J62" s="52"/>
      <c r="K62" s="52"/>
      <c r="L62" s="53"/>
    </row>
    <row r="63" spans="1:12" x14ac:dyDescent="0.25">
      <c r="A63" s="51"/>
      <c r="D63" s="52"/>
      <c r="E63" s="85"/>
      <c r="F63" s="52"/>
      <c r="G63" s="52"/>
      <c r="H63" s="86"/>
      <c r="I63" s="52"/>
      <c r="J63" s="52"/>
      <c r="K63" s="52"/>
      <c r="L63" s="53"/>
    </row>
    <row r="64" spans="1:12" ht="14.4" thickBot="1" x14ac:dyDescent="0.3">
      <c r="A64" s="146" t="s">
        <v>35</v>
      </c>
      <c r="B64" s="147"/>
      <c r="C64" s="147"/>
      <c r="D64" s="147"/>
      <c r="E64" s="102" t="str">
        <f>G17</f>
        <v>Попова Е.В. (ВК, Воронежская область)</v>
      </c>
      <c r="F64" s="102"/>
      <c r="G64" s="102"/>
      <c r="H64" s="102" t="str">
        <f>G18</f>
        <v>Барканова М.В. (ВК, Псковская область)</v>
      </c>
      <c r="I64" s="102"/>
      <c r="J64" s="102"/>
      <c r="K64" s="102" t="str">
        <f>G19</f>
        <v>Азаров С.Н. (ВК, Санкт‐Петербург)</v>
      </c>
      <c r="L64" s="103"/>
    </row>
    <row r="65" spans="1:27" s="19" customFormat="1" ht="14.4" thickTop="1" x14ac:dyDescent="0.25">
      <c r="A65" s="2"/>
      <c r="B65" s="52"/>
      <c r="C65" s="52"/>
      <c r="D65" s="2"/>
      <c r="F65" s="2"/>
      <c r="G65" s="2"/>
      <c r="H65" s="43"/>
      <c r="I65" s="2"/>
      <c r="J65" s="4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</sheetData>
  <mergeCells count="96">
    <mergeCell ref="H45:H46"/>
    <mergeCell ref="I45:I46"/>
    <mergeCell ref="J45:J46"/>
    <mergeCell ref="H41:H42"/>
    <mergeCell ref="I41:I42"/>
    <mergeCell ref="J41:J42"/>
    <mergeCell ref="H43:H44"/>
    <mergeCell ref="I43:I44"/>
    <mergeCell ref="J43:J44"/>
    <mergeCell ref="H37:H38"/>
    <mergeCell ref="I37:I38"/>
    <mergeCell ref="J37:J38"/>
    <mergeCell ref="H39:H40"/>
    <mergeCell ref="I39:I40"/>
    <mergeCell ref="J39:J40"/>
    <mergeCell ref="H33:H34"/>
    <mergeCell ref="I33:I34"/>
    <mergeCell ref="J33:J34"/>
    <mergeCell ref="H35:H36"/>
    <mergeCell ref="I35:I36"/>
    <mergeCell ref="J35:J36"/>
    <mergeCell ref="A45:A46"/>
    <mergeCell ref="H23:H24"/>
    <mergeCell ref="I23:I24"/>
    <mergeCell ref="J23:J24"/>
    <mergeCell ref="H25:H26"/>
    <mergeCell ref="I25:I26"/>
    <mergeCell ref="J25:J26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A33:A34"/>
    <mergeCell ref="A35:A36"/>
    <mergeCell ref="A39:A40"/>
    <mergeCell ref="A41:A42"/>
    <mergeCell ref="A43:A44"/>
    <mergeCell ref="A37:A38"/>
    <mergeCell ref="A23:A24"/>
    <mergeCell ref="A25:A26"/>
    <mergeCell ref="A27:A28"/>
    <mergeCell ref="A29:A30"/>
    <mergeCell ref="A31:A32"/>
    <mergeCell ref="A64:D64"/>
    <mergeCell ref="G48:L48"/>
    <mergeCell ref="A58:D58"/>
    <mergeCell ref="A49:D49"/>
    <mergeCell ref="A50:D50"/>
    <mergeCell ref="A52:D52"/>
    <mergeCell ref="A53:D53"/>
    <mergeCell ref="A55:D55"/>
    <mergeCell ref="A56:D56"/>
    <mergeCell ref="A51:D51"/>
    <mergeCell ref="A48:D48"/>
    <mergeCell ref="E58:G58"/>
    <mergeCell ref="E64:G64"/>
    <mergeCell ref="H58:J58"/>
    <mergeCell ref="H64:J64"/>
    <mergeCell ref="K58:L58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L21:L22"/>
    <mergeCell ref="D21:D22"/>
    <mergeCell ref="A13:D13"/>
    <mergeCell ref="G21:G22"/>
    <mergeCell ref="A21:A22"/>
    <mergeCell ref="B21:B22"/>
    <mergeCell ref="K64:L64"/>
    <mergeCell ref="E21:E22"/>
    <mergeCell ref="F21:F22"/>
    <mergeCell ref="A1:L1"/>
    <mergeCell ref="A2:L2"/>
    <mergeCell ref="A3:L3"/>
    <mergeCell ref="A4:L4"/>
    <mergeCell ref="A5:L5"/>
    <mergeCell ref="H21:H22"/>
    <mergeCell ref="H16:L16"/>
    <mergeCell ref="H17:L17"/>
    <mergeCell ref="H18:L18"/>
    <mergeCell ref="C21:C22"/>
    <mergeCell ref="I21:I22"/>
    <mergeCell ref="J21:J22"/>
    <mergeCell ref="K21:K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2023-11-24T13:23:44Z</dcterms:modified>
</cp:coreProperties>
</file>