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7274C5D-1329-4F15-B1AD-35798F8E912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ПР юниорки 17-1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1" l="1"/>
  <c r="G88" i="1"/>
  <c r="A88" i="1"/>
  <c r="H80" i="1"/>
  <c r="H79" i="1"/>
  <c r="H78" i="1"/>
  <c r="H77" i="1"/>
  <c r="H76" i="1"/>
  <c r="E16" i="1"/>
  <c r="A12" i="1"/>
  <c r="A10" i="1"/>
  <c r="A8" i="1"/>
  <c r="A7" i="1"/>
  <c r="A5" i="1"/>
  <c r="A4" i="1"/>
  <c r="A3" i="1"/>
  <c r="A2" i="1"/>
  <c r="A1" i="1"/>
  <c r="H75" i="1" l="1"/>
  <c r="H74" i="1" s="1"/>
  <c r="L77" i="1"/>
  <c r="L73" i="1"/>
  <c r="L74" i="1"/>
  <c r="L75" i="1"/>
  <c r="L76" i="1"/>
</calcChain>
</file>

<file path=xl/sharedStrings.xml><?xml version="1.0" encoding="utf-8"?>
<sst xmlns="http://schemas.openxmlformats.org/spreadsheetml/2006/main" count="253" uniqueCount="168">
  <si>
    <t>ПЕРВЕНСТВО РОССИИ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</si>
  <si>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</si>
  <si>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</si>
  <si>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</si>
  <si>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</si>
  <si>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</si>
  <si>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</si>
  <si>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</si>
  <si>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</si>
  <si>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</si>
  <si>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</si>
  <si>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</si>
  <si>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</si>
  <si>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</si>
  <si>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</si>
  <si>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</si>
  <si>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</si>
  <si>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</si>
  <si>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</si>
  <si>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</si>
  <si>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НФ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</si>
  <si>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</si>
  <si>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</si>
  <si>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</si>
  <si>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</si>
  <si>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</si>
  <si>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</si>
  <si>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</si>
  <si>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</si>
  <si>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</si>
  <si>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</si>
  <si>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Лимит времени</t>
  </si>
  <si>
    <t>1 СР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</si>
  <si>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</si>
  <si>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</si>
  <si>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</si>
  <si>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</si>
  <si>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</si>
  <si>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</si>
  <si>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юниорки 17-18 ЛЕТ</t>
  </si>
  <si>
    <t>МЕСТО ПРОВЕДЕНИЯ: г. Майкоп</t>
  </si>
  <si>
    <t xml:space="preserve">НАЧАЛО ГОНКИ: 11ч 00м </t>
  </si>
  <si>
    <t>№ ВРВС: 0080581811Я</t>
  </si>
  <si>
    <t>№ ЕКП 2021: 32490</t>
  </si>
  <si>
    <t>НАЗВАНИЕ ТРАССЫ / РЕГ. НОМЕР: Гузерипль - Лаго-Наки</t>
  </si>
  <si>
    <t>МАКСИМАЛЬНЫЙ ПЕРЕПАД (HD) (м): 500</t>
  </si>
  <si>
    <t>СУММА ПОЛОЖИТЕЛЬНЫХ ПЕРЕПАДОВ ВЫСОТЫ НА ДИСТАНЦИИ (ТС) (м): 500</t>
  </si>
  <si>
    <t>ДЛИНА КРУГА/КРУГОВ: 8,0 км /1</t>
  </si>
  <si>
    <t xml:space="preserve">ДИСТАНЦИЯ (км): </t>
  </si>
  <si>
    <t>Лелюк А.Ф. (ВК, г. Майкоп)</t>
  </si>
  <si>
    <t>Азаров С.С. (ВК, Санкт-Петербург)</t>
  </si>
  <si>
    <t>Азаров С.Н. (ВК, Санкт-Петербург)</t>
  </si>
  <si>
    <t>Температура: +8 / +10</t>
  </si>
  <si>
    <t>Влажность: 79%</t>
  </si>
  <si>
    <t>Осадки: переменная облачность</t>
  </si>
  <si>
    <t>Ветер: 3-5 м/с</t>
  </si>
  <si>
    <t>ОКОНЧАНИЕ ГОНКИ: 12ч 30м</t>
  </si>
  <si>
    <t>ИВАНЧЕНКО Алена</t>
  </si>
  <si>
    <t>16.11.2003</t>
  </si>
  <si>
    <t>Санкт-Петербург</t>
  </si>
  <si>
    <t/>
  </si>
  <si>
    <t>АБАЙДУЛЛИНА Инна</t>
  </si>
  <si>
    <t>20.03.2003</t>
  </si>
  <si>
    <t>МАТИНА Ирина</t>
  </si>
  <si>
    <t>27.02.2003</t>
  </si>
  <si>
    <t>ГАЙФУЛЛИНА Карина</t>
  </si>
  <si>
    <t>18.04.2003</t>
  </si>
  <si>
    <t>Республика Башкортостан</t>
  </si>
  <si>
    <t>ТИСЛЕНКО Елизавета</t>
  </si>
  <si>
    <t>26.08.2004</t>
  </si>
  <si>
    <t>Самарская область</t>
  </si>
  <si>
    <t>ВАЛГОНЕН Валерия</t>
  </si>
  <si>
    <t>26.02.2003</t>
  </si>
  <si>
    <t>ТИСЛЕНКО Дарья</t>
  </si>
  <si>
    <t>МЯЛИЦИНА Яна</t>
  </si>
  <si>
    <t>10.04.2003</t>
  </si>
  <si>
    <t>Удмуртская Республика</t>
  </si>
  <si>
    <t>МЯЛИЦИНА Ника</t>
  </si>
  <si>
    <t>ЕМЕЛЬЯНЕНКО Олеся</t>
  </si>
  <si>
    <t>11.07.2003</t>
  </si>
  <si>
    <t>НОВИКОВА Кристина</t>
  </si>
  <si>
    <t>Республика Адыгея</t>
  </si>
  <si>
    <t>МОИСЕЕВА Алина</t>
  </si>
  <si>
    <t>06.06.2004</t>
  </si>
  <si>
    <t>СОЛДАТОВА Екатерина</t>
  </si>
  <si>
    <t>17.09.2004</t>
  </si>
  <si>
    <t>Республика Хакасия</t>
  </si>
  <si>
    <t>ЧУРИКОВА Ирина</t>
  </si>
  <si>
    <t>27.12.2003</t>
  </si>
  <si>
    <t>Воронежская область</t>
  </si>
  <si>
    <t>БАВЫКИНА Елизавета</t>
  </si>
  <si>
    <t>26.10.2004</t>
  </si>
  <si>
    <t>КАНАКОВА Наталья</t>
  </si>
  <si>
    <t>16.04.2003</t>
  </si>
  <si>
    <t>МОГИЛЕВСКАЯ Анастасия</t>
  </si>
  <si>
    <t>12.09.2003</t>
  </si>
  <si>
    <t>ПРОЗОРОВА Елизавета</t>
  </si>
  <si>
    <t>17.01.2003</t>
  </si>
  <si>
    <t>СКОРКИНА Виктория</t>
  </si>
  <si>
    <t>22.08.2003</t>
  </si>
  <si>
    <t>СИМАКОВА Алена</t>
  </si>
  <si>
    <t>05.11.2004</t>
  </si>
  <si>
    <t>Хабаровский край</t>
  </si>
  <si>
    <t>ПОЛУДНИЦЫНА Диана</t>
  </si>
  <si>
    <t>14.07.2003</t>
  </si>
  <si>
    <t>Иркутская область, Забайкальский край</t>
  </si>
  <si>
    <t>ТАРАСОВА Анна</t>
  </si>
  <si>
    <t>29.12.2003</t>
  </si>
  <si>
    <t>КОМОГОРОВА Екатерина</t>
  </si>
  <si>
    <t>01.08.2004</t>
  </si>
  <si>
    <t>МИНИГАЛИЕВА Карина</t>
  </si>
  <si>
    <t>19.10.2003</t>
  </si>
  <si>
    <t>Свердловская область</t>
  </si>
  <si>
    <t>ЕЖОВА Екатерина</t>
  </si>
  <si>
    <t>03.10.2003</t>
  </si>
  <si>
    <t>КУЗЬМИНА Арина</t>
  </si>
  <si>
    <t>06.05.2003</t>
  </si>
  <si>
    <t>ГИЛЬФАНОВА Кристина</t>
  </si>
  <si>
    <t>21.03.2004</t>
  </si>
  <si>
    <t>КРАЮШНИКОВА Дарья</t>
  </si>
  <si>
    <t>18.03.2004</t>
  </si>
  <si>
    <t>СЕМЫШЕВА Таисия</t>
  </si>
  <si>
    <t>16.06.2004</t>
  </si>
  <si>
    <t>ЗЕМЛЯНИЧКИНА Дарья</t>
  </si>
  <si>
    <t>29.02.2004</t>
  </si>
  <si>
    <t>Иркутская область</t>
  </si>
  <si>
    <t>ЛЕБЕДИНЕЦ Арина</t>
  </si>
  <si>
    <t>13.06.2003</t>
  </si>
  <si>
    <t>Ростовская область</t>
  </si>
  <si>
    <t>ИВАНОВА Марианна</t>
  </si>
  <si>
    <t>06.04.2004</t>
  </si>
  <si>
    <t>МАНАННИКОВА Анастасия</t>
  </si>
  <si>
    <t>20.10.2003</t>
  </si>
  <si>
    <t>Омская область</t>
  </si>
  <si>
    <t>БОЛОТОВА Алена</t>
  </si>
  <si>
    <t>21.01.2004</t>
  </si>
  <si>
    <t>БРЫКОВА Дарья</t>
  </si>
  <si>
    <t>30.08.2004</t>
  </si>
  <si>
    <t>Новосибирская область</t>
  </si>
  <si>
    <t>ЖУКОВА Галина</t>
  </si>
  <si>
    <t>07.03.2004</t>
  </si>
  <si>
    <t>НЕЖЕНЦЕВА Виктория</t>
  </si>
  <si>
    <t>23.01.2003</t>
  </si>
  <si>
    <t>КИСЛЕНКО Дарья</t>
  </si>
  <si>
    <t>19.10.2004</t>
  </si>
  <si>
    <t>ЗАХОДЯКО Алиса</t>
  </si>
  <si>
    <t>25.11.2004</t>
  </si>
  <si>
    <t>Краснодарский край</t>
  </si>
  <si>
    <t>ПОЛЕТЦКАЯ Анна</t>
  </si>
  <si>
    <t>23.05.2003</t>
  </si>
  <si>
    <t>БЛАЖЕНКО Алёна</t>
  </si>
  <si>
    <t>31.05.2003</t>
  </si>
  <si>
    <t>ПАСЕЧНИК Степанида</t>
  </si>
  <si>
    <t>19.09.2004</t>
  </si>
  <si>
    <t>Московская область</t>
  </si>
  <si>
    <t>КЛИШИНА Ольга</t>
  </si>
  <si>
    <t>25.08.2003</t>
  </si>
  <si>
    <t>ШВАРЕВА Варвара</t>
  </si>
  <si>
    <t>12.10.2004</t>
  </si>
  <si>
    <t>ДЫБЛЕНКО Екатерина</t>
  </si>
  <si>
    <t>21.12.2004</t>
  </si>
  <si>
    <t>КОУРОВА Ольга</t>
  </si>
  <si>
    <t>21.01.2003</t>
  </si>
  <si>
    <t>КРАСОВСКАЯ Татьяна</t>
  </si>
  <si>
    <t>08.03.2004</t>
  </si>
  <si>
    <t>ЛОБОВА Стелла</t>
  </si>
  <si>
    <t>26.09.2003</t>
  </si>
  <si>
    <t>ДАТА ПРОВЕДЕНИЯ: 2 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</si>
</sst>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.00"/>
    <numFmt numFmtId="165" formatCode="yyyy"/>
  </numFmts>
  <fonts count="17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7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7" fillId="0" borderId="14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49" fontId="7" fillId="0" borderId="17" xfId="0" applyNumberFormat="1" applyFont="1" applyBorder="1" applyAlignment="1">
      <alignment horizontal="right" vertical="center"/>
    </xf>
    <xf numFmtId="0" fontId="7" fillId="0" borderId="1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NumberFormat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left" vertical="center" wrapText="1"/>
    </xf>
    <xf numFmtId="14" fontId="10" fillId="0" borderId="30" xfId="0" applyNumberFormat="1" applyFont="1" applyBorder="1" applyAlignment="1">
      <alignment horizontal="center" vertical="center"/>
    </xf>
    <xf numFmtId="0" fontId="13" fillId="0" borderId="30" xfId="2" applyFont="1" applyBorder="1" applyAlignment="1">
      <alignment vertical="center" wrapText="1"/>
    </xf>
    <xf numFmtId="164" fontId="10" fillId="0" borderId="30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0" fontId="15" fillId="0" borderId="0" xfId="2" applyFont="1" applyBorder="1" applyAlignment="1">
      <alignment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0" fontId="2" fillId="0" borderId="14" xfId="0" quotePrefix="1" applyFont="1" applyBorder="1" applyAlignment="1">
      <alignment vertical="center"/>
    </xf>
    <xf numFmtId="14" fontId="2" fillId="0" borderId="35" xfId="0" applyNumberFormat="1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vertical="center"/>
    </xf>
    <xf numFmtId="2" fontId="2" fillId="0" borderId="36" xfId="0" applyNumberFormat="1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9" fontId="2" fillId="0" borderId="14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49" fontId="2" fillId="0" borderId="16" xfId="0" applyNumberFormat="1" applyFont="1" applyBorder="1" applyAlignment="1">
      <alignment horizontal="left" vertical="center"/>
    </xf>
    <xf numFmtId="164" fontId="2" fillId="0" borderId="27" xfId="0" applyNumberFormat="1" applyFont="1" applyBorder="1" applyAlignment="1">
      <alignment vertical="center"/>
    </xf>
    <xf numFmtId="2" fontId="2" fillId="0" borderId="37" xfId="0" applyNumberFormat="1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49" fontId="2" fillId="0" borderId="17" xfId="0" applyNumberFormat="1" applyFont="1" applyBorder="1" applyAlignment="1">
      <alignment vertical="center"/>
    </xf>
    <xf numFmtId="14" fontId="2" fillId="0" borderId="38" xfId="0" applyNumberFormat="1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164" fontId="2" fillId="0" borderId="38" xfId="0" applyNumberFormat="1" applyFont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14" fontId="2" fillId="0" borderId="1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0" fillId="0" borderId="41" xfId="0" applyFont="1" applyBorder="1" applyAlignment="1">
      <alignment vertical="center"/>
    </xf>
    <xf numFmtId="14" fontId="2" fillId="0" borderId="0" xfId="0" applyNumberFormat="1" applyFont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6" fillId="0" borderId="40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7" fillId="0" borderId="41" xfId="0" applyFont="1" applyBorder="1" applyAlignment="1">
      <alignment horizontal="right" vertical="center"/>
    </xf>
    <xf numFmtId="0" fontId="7" fillId="0" borderId="43" xfId="0" applyFont="1" applyBorder="1" applyAlignment="1">
      <alignment horizontal="right" vertical="center"/>
    </xf>
    <xf numFmtId="164" fontId="9" fillId="0" borderId="44" xfId="0" applyNumberFormat="1" applyFont="1" applyBorder="1" applyAlignment="1">
      <alignment horizontal="left" vertical="center"/>
    </xf>
    <xf numFmtId="2" fontId="7" fillId="0" borderId="41" xfId="0" applyNumberFormat="1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49" fontId="16" fillId="0" borderId="42" xfId="0" applyNumberFormat="1" applyFont="1" applyBorder="1" applyAlignment="1">
      <alignment horizontal="right" vertical="center"/>
    </xf>
    <xf numFmtId="0" fontId="6" fillId="2" borderId="33" xfId="0" applyFont="1" applyFill="1" applyBorder="1" applyAlignment="1">
      <alignment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14" fontId="10" fillId="0" borderId="46" xfId="0" applyNumberFormat="1" applyFont="1" applyBorder="1" applyAlignment="1">
      <alignment horizontal="center" vertical="center"/>
    </xf>
    <xf numFmtId="0" fontId="10" fillId="0" borderId="46" xfId="0" applyNumberFormat="1" applyFont="1" applyBorder="1" applyAlignment="1">
      <alignment horizontal="center" vertical="center" wrapText="1"/>
    </xf>
    <xf numFmtId="0" fontId="13" fillId="0" borderId="46" xfId="2" applyFont="1" applyBorder="1" applyAlignment="1">
      <alignment vertical="center" wrapText="1"/>
    </xf>
    <xf numFmtId="164" fontId="10" fillId="0" borderId="44" xfId="0" applyNumberFormat="1" applyFont="1" applyBorder="1" applyAlignment="1">
      <alignment horizontal="center" vertical="center"/>
    </xf>
    <xf numFmtId="164" fontId="10" fillId="0" borderId="46" xfId="0" applyNumberFormat="1" applyFont="1" applyBorder="1" applyAlignment="1">
      <alignment horizontal="center" vertical="center"/>
    </xf>
    <xf numFmtId="2" fontId="10" fillId="0" borderId="46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164" fontId="11" fillId="2" borderId="23" xfId="1" applyNumberFormat="1" applyFont="1" applyFill="1" applyBorder="1" applyAlignment="1">
      <alignment horizontal="center" vertical="center" wrapText="1"/>
    </xf>
    <xf numFmtId="164" fontId="11" fillId="2" borderId="27" xfId="1" applyNumberFormat="1" applyFont="1" applyFill="1" applyBorder="1" applyAlignment="1">
      <alignment horizontal="center" vertical="center" wrapText="1"/>
    </xf>
    <xf numFmtId="164" fontId="11" fillId="2" borderId="22" xfId="1" applyNumberFormat="1" applyFont="1" applyFill="1" applyBorder="1" applyAlignment="1">
      <alignment horizontal="center" vertical="center" wrapText="1"/>
    </xf>
    <xf numFmtId="164" fontId="11" fillId="2" borderId="26" xfId="1" applyNumberFormat="1" applyFont="1" applyFill="1" applyBorder="1" applyAlignment="1">
      <alignment horizontal="center" vertical="center" wrapText="1"/>
    </xf>
    <xf numFmtId="2" fontId="11" fillId="2" borderId="22" xfId="1" applyNumberFormat="1" applyFont="1" applyFill="1" applyBorder="1" applyAlignment="1">
      <alignment horizontal="center" vertical="center" wrapText="1"/>
    </xf>
    <xf numFmtId="2" fontId="11" fillId="2" borderId="26" xfId="1" applyNumberFormat="1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4" fontId="11" fillId="2" borderId="22" xfId="1" applyNumberFormat="1" applyFont="1" applyFill="1" applyBorder="1" applyAlignment="1">
      <alignment horizontal="center" vertical="center" wrapText="1"/>
    </xf>
    <xf numFmtId="14" fontId="11" fillId="2" borderId="26" xfId="1" applyNumberFormat="1" applyFont="1" applyFill="1" applyBorder="1" applyAlignment="1">
      <alignment horizontal="center" vertical="center" wrapText="1"/>
    </xf>
    <xf numFmtId="0" fontId="11" fillId="2" borderId="23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Обычный" xfId="0" builtinId="0"/>
    <cellStyle name="Обычный_ID4938_RS_1" xfId="2" xr:uid="{00000000-0005-0000-0000-000001000000}"/>
    <cellStyle name="Обычный_Стартовый протокол Смирнов_20101106_Result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microsoft.com/office/2007/relationships/hdphoto" Target="../media/hdphoto1.wdp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88648</xdr:colOff>
      <xdr:row>3</xdr:row>
      <xdr:rowOff>122019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955290B-0212-4EB4-B0E0-2015114E3A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38442" cy="687224"/>
        </a:xfrm>
        <a:prstGeom prst="rect">
          <a:avLst/>
        </a:prstGeom>
      </xdr:spPr>
    </xdr:pic>
    <xdr:clientData/>
  </xdr:twoCellAnchor>
  <xdr:twoCellAnchor editAs="oneCell">
    <xdr:from>
      <xdr:col>1</xdr:col>
      <xdr:colOff>425872</xdr:colOff>
      <xdr:row>0</xdr:row>
      <xdr:rowOff>25346</xdr:rowOff>
    </xdr:from>
    <xdr:to>
      <xdr:col>3</xdr:col>
      <xdr:colOff>60779</xdr:colOff>
      <xdr:row>3</xdr:row>
      <xdr:rowOff>121230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7714745-AFEA-4DF7-9D4C-3D0C615041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597" y="25346"/>
          <a:ext cx="1016032" cy="686434"/>
        </a:xfrm>
        <a:prstGeom prst="rect">
          <a:avLst/>
        </a:prstGeom>
      </xdr:spPr>
    </xdr:pic>
    <xdr:clientData/>
  </xdr:twoCellAnchor>
  <xdr:twoCellAnchor editAs="oneCell">
    <xdr:from>
      <xdr:col>11</xdr:col>
      <xdr:colOff>438150</xdr:colOff>
      <xdr:row>0</xdr:row>
      <xdr:rowOff>0</xdr:rowOff>
    </xdr:from>
    <xdr:to>
      <xdr:col>11</xdr:col>
      <xdr:colOff>1238250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DD43251-DABD-4EB5-8F28-A0D5174F2D2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0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83</xdr:row>
      <xdr:rowOff>19050</xdr:rowOff>
    </xdr:from>
    <xdr:to>
      <xdr:col>7</xdr:col>
      <xdr:colOff>63627</xdr:colOff>
      <xdr:row>85</xdr:row>
      <xdr:rowOff>128016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80211AF-0FED-432D-A75D-B4990831C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2727960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82</xdr:row>
      <xdr:rowOff>19050</xdr:rowOff>
    </xdr:from>
    <xdr:to>
      <xdr:col>10</xdr:col>
      <xdr:colOff>764286</xdr:colOff>
      <xdr:row>86</xdr:row>
      <xdr:rowOff>124206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34B2A9C9-FE84-4D8B-91F1-141B9C8E2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27117675"/>
          <a:ext cx="630936" cy="7528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8;&#1089;&#1077;&#1085;/Downloads/&#1048;&#1085;&#1076;&#1080;&#1074;&#1080;&#1076;&#1091;&#1072;&#1083;&#1100;&#1085;&#1072;&#1103;%20&#1075;&#1086;&#1085;&#1082;&#1072;%20&#1085;&#1072;%20&#1074;&#1088;&#1077;&#1084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спортсменов"/>
      <sheetName val="Список участников женщины"/>
      <sheetName val="Список участников юниорки"/>
      <sheetName val="Стартовый протокол"/>
      <sheetName val="Стартовый протокол (2)"/>
      <sheetName val="ИГВ без отсечек Ж"/>
      <sheetName val="ИГВ без отсечек Ю"/>
    </sheetNames>
    <sheetDataSet>
      <sheetData sheetId="0">
        <row r="1">
          <cell r="A1" t="str">
            <v>№</v>
          </cell>
        </row>
      </sheetData>
      <sheetData sheetId="1">
        <row r="1">
          <cell r="A1" t="str">
            <v>Министерство спорта Российской Федерации</v>
          </cell>
        </row>
        <row r="2">
          <cell r="A2" t="str">
            <v>Комитет Республики Адыгея по физической культуре и спорту</v>
          </cell>
        </row>
        <row r="3">
          <cell r="A3" t="str">
            <v>Федерация велосипедного спорта России</v>
          </cell>
        </row>
        <row r="4">
          <cell r="A4" t="str">
            <v>Федерация велосипедного спорта Республики Адыгея</v>
          </cell>
        </row>
        <row r="7">
          <cell r="A7" t="str">
            <v>по велосипедному спорту</v>
          </cell>
        </row>
        <row r="10">
          <cell r="A10" t="str">
            <v>шоссе - индивидуальная гонка на время в гору</v>
          </cell>
        </row>
        <row r="17">
          <cell r="E17" t="str">
            <v>Лелюк А.Ф. (ВК, г. Майкоп)</v>
          </cell>
        </row>
        <row r="18">
          <cell r="E18" t="str">
            <v>Азаров С.С. (ВК, Санкт-Петербург)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zoomScale="70" zoomScaleNormal="70" workbookViewId="0">
      <selection activeCell="Z18" sqref="Z18"/>
    </sheetView>
  </sheetViews>
  <sheetFormatPr defaultColWidth="9.109375" defaultRowHeight="13.8" x14ac:dyDescent="0.3"/>
  <cols>
    <col min="1" max="1" width="7" style="1" customWidth="1"/>
    <col min="2" max="2" width="7" style="90" customWidth="1"/>
    <col min="3" max="3" width="13.6640625" style="90" customWidth="1"/>
    <col min="4" max="4" width="27.5546875" style="1" customWidth="1"/>
    <col min="5" max="5" width="11.6640625" style="95" customWidth="1"/>
    <col min="6" max="6" width="7.6640625" style="1" customWidth="1"/>
    <col min="7" max="7" width="28.109375" style="1" customWidth="1"/>
    <col min="8" max="8" width="15.33203125" style="84" customWidth="1"/>
    <col min="9" max="9" width="13.88671875" style="85" customWidth="1"/>
    <col min="10" max="10" width="11.6640625" style="86" customWidth="1"/>
    <col min="11" max="11" width="13.88671875" style="1" customWidth="1"/>
    <col min="12" max="12" width="18.6640625" style="1" customWidth="1"/>
    <col min="13" max="16384" width="9.109375" style="1"/>
  </cols>
  <sheetData>
    <row r="1" spans="1:28" ht="15.75" customHeight="1" x14ac:dyDescent="0.3">
      <c r="A1" s="163" t="str">
        <f>IF('[1]Список участников женщины'!A1:G1&lt;&gt;0,'[1]Список участников женщины'!A1:G1,"")</f>
        <v>Министерство спорта Российской Федерации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28" ht="15.75" customHeight="1" x14ac:dyDescent="0.3">
      <c r="A2" s="163" t="str">
        <f>IF('[1]Список участников женщины'!A2:G2&lt;&gt;0,'[1]Список участников женщины'!A2:G2,"")</f>
        <v>Комитет Республики Адыгея по физической культуре и спорту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28" ht="15.75" customHeight="1" x14ac:dyDescent="0.3">
      <c r="A3" s="163" t="str">
        <f>IF('[1]Список участников женщины'!A3:G3&lt;&gt;0,'[1]Список участников женщины'!A3:G3,"")</f>
        <v>Федерация велосипедного спорта России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28" ht="15.75" customHeight="1" x14ac:dyDescent="0.3">
      <c r="A4" s="163" t="str">
        <f>IF('[1]Список участников женщины'!A4:G4&lt;&gt;0,'[1]Список участников женщины'!A4:G4,"")</f>
        <v>Федерация велосипедного спорта Республики Адыгея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3">
      <c r="A5" s="150" t="str">
        <f>IF('[1]Список участников женщины'!A5:G5&lt;&gt;0,'[1]Список участников женщины'!A5:G5,"")</f>
        <v/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28" s="2" customFormat="1" ht="28.8" x14ac:dyDescent="0.3">
      <c r="A6" s="164" t="s">
        <v>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3"/>
      <c r="N6" s="3"/>
      <c r="O6" s="3"/>
      <c r="P6" s="3"/>
      <c r="Q6" s="3"/>
      <c r="R6" s="3"/>
      <c r="S6" s="3"/>
      <c r="T6" s="3"/>
      <c r="U6" s="3"/>
    </row>
    <row r="7" spans="1:28" s="2" customFormat="1" ht="18" customHeight="1" x14ac:dyDescent="0.3">
      <c r="A7" s="165" t="str">
        <f>IF('[1]Список участников женщины'!A7:G7&lt;&gt;0,'[1]Список участников женщины'!A7:G7,"")</f>
        <v>по велосипедному спорту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</row>
    <row r="8" spans="1:28" s="2" customFormat="1" ht="4.5" customHeight="1" thickBot="1" x14ac:dyDescent="0.35">
      <c r="A8" s="166" t="str">
        <f>IF('[1]Список участников женщины'!A8:G8&lt;&gt;0,'[1]Список участников женщины'!A8:G8,"")</f>
        <v/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</row>
    <row r="9" spans="1:28" ht="19.5" customHeight="1" thickTop="1" x14ac:dyDescent="0.3">
      <c r="A9" s="167" t="s">
        <v>1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9"/>
    </row>
    <row r="10" spans="1:28" ht="18" customHeight="1" x14ac:dyDescent="0.3">
      <c r="A10" s="170" t="str">
        <f>IF('[1]Список участников женщины'!A10:G10&lt;&gt;0,'[1]Список участников женщины'!A10:G10,"")</f>
        <v>шоссе - индивидуальная гонка на время в гору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2"/>
    </row>
    <row r="11" spans="1:28" ht="19.5" customHeight="1" x14ac:dyDescent="0.3">
      <c r="A11" s="170" t="s">
        <v>39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</row>
    <row r="12" spans="1:28" ht="5.25" customHeight="1" x14ac:dyDescent="0.3">
      <c r="A12" s="160" t="str">
        <f>IF('[1]Список участников женщины'!A12:G12&lt;&gt;0,'[1]Список участников женщины'!A12:G12,"")</f>
        <v/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2"/>
    </row>
    <row r="13" spans="1:28" ht="15.6" x14ac:dyDescent="0.3">
      <c r="A13" s="118" t="s">
        <v>40</v>
      </c>
      <c r="B13" s="119"/>
      <c r="C13" s="119"/>
      <c r="D13" s="119"/>
      <c r="E13" s="119"/>
      <c r="F13" s="4"/>
      <c r="G13" s="5" t="s">
        <v>41</v>
      </c>
      <c r="H13" s="6"/>
      <c r="I13" s="7"/>
      <c r="J13" s="8"/>
      <c r="K13" s="9"/>
      <c r="L13" s="96" t="s">
        <v>42</v>
      </c>
    </row>
    <row r="14" spans="1:28" ht="15.6" x14ac:dyDescent="0.3">
      <c r="A14" s="120" t="s">
        <v>167</v>
      </c>
      <c r="B14" s="121"/>
      <c r="C14" s="121"/>
      <c r="D14" s="121"/>
      <c r="E14" s="121"/>
      <c r="F14" s="10"/>
      <c r="G14" s="122" t="s">
        <v>56</v>
      </c>
      <c r="H14" s="11"/>
      <c r="I14" s="12"/>
      <c r="J14" s="13"/>
      <c r="K14" s="14"/>
      <c r="L14" s="96" t="s">
        <v>43</v>
      </c>
    </row>
    <row r="15" spans="1:28" ht="14.4" x14ac:dyDescent="0.3">
      <c r="A15" s="142" t="s">
        <v>2</v>
      </c>
      <c r="B15" s="143"/>
      <c r="C15" s="143"/>
      <c r="D15" s="143"/>
      <c r="E15" s="143"/>
      <c r="F15" s="143"/>
      <c r="G15" s="144"/>
      <c r="H15" s="123" t="s">
        <v>3</v>
      </c>
      <c r="I15" s="124"/>
      <c r="J15" s="124"/>
      <c r="K15" s="124"/>
      <c r="L15" s="125"/>
    </row>
    <row r="16" spans="1:28" ht="14.4" x14ac:dyDescent="0.3">
      <c r="A16" s="15" t="s">
        <v>4</v>
      </c>
      <c r="B16" s="16"/>
      <c r="C16" s="16"/>
      <c r="D16" s="17"/>
      <c r="E16" s="18" t="str">
        <f>IF('[1]Список участников женщины'!E16&lt;&gt;0,'[1]Список участников женщины'!E16,"")</f>
        <v/>
      </c>
      <c r="F16" s="17"/>
      <c r="G16" s="18"/>
      <c r="H16" s="19" t="s">
        <v>44</v>
      </c>
      <c r="I16" s="20"/>
      <c r="J16" s="21"/>
      <c r="K16" s="22"/>
      <c r="L16" s="23"/>
    </row>
    <row r="17" spans="1:12" ht="14.4" x14ac:dyDescent="0.3">
      <c r="A17" s="15" t="s">
        <v>5</v>
      </c>
      <c r="B17" s="16"/>
      <c r="C17" s="16"/>
      <c r="D17" s="18"/>
      <c r="E17" s="18"/>
      <c r="F17" s="17"/>
      <c r="G17" s="18" t="s">
        <v>49</v>
      </c>
      <c r="H17" s="19" t="s">
        <v>45</v>
      </c>
      <c r="I17" s="20"/>
      <c r="J17" s="21"/>
      <c r="K17" s="22"/>
      <c r="L17" s="24"/>
    </row>
    <row r="18" spans="1:12" ht="14.4" x14ac:dyDescent="0.3">
      <c r="A18" s="15" t="s">
        <v>6</v>
      </c>
      <c r="B18" s="16"/>
      <c r="C18" s="16"/>
      <c r="D18" s="18"/>
      <c r="E18" s="18"/>
      <c r="F18" s="17"/>
      <c r="G18" s="18" t="s">
        <v>50</v>
      </c>
      <c r="H18" s="19" t="s">
        <v>46</v>
      </c>
      <c r="I18" s="20"/>
      <c r="J18" s="21"/>
      <c r="K18" s="22"/>
      <c r="L18" s="24"/>
    </row>
    <row r="19" spans="1:12" ht="16.2" thickBot="1" x14ac:dyDescent="0.35">
      <c r="A19" s="97" t="s">
        <v>7</v>
      </c>
      <c r="B19" s="98"/>
      <c r="C19" s="98"/>
      <c r="D19" s="99"/>
      <c r="E19" s="100"/>
      <c r="F19" s="99"/>
      <c r="G19" s="101" t="s">
        <v>51</v>
      </c>
      <c r="H19" s="102" t="s">
        <v>48</v>
      </c>
      <c r="I19" s="104">
        <v>8</v>
      </c>
      <c r="J19" s="103"/>
      <c r="L19" s="105" t="s">
        <v>47</v>
      </c>
    </row>
    <row r="20" spans="1:12" ht="5.25" customHeight="1" thickTop="1" thickBot="1" x14ac:dyDescent="0.35">
      <c r="A20" s="27"/>
      <c r="B20" s="28"/>
      <c r="C20" s="28"/>
      <c r="D20" s="29"/>
      <c r="E20" s="30"/>
      <c r="F20" s="29"/>
      <c r="G20" s="29"/>
      <c r="H20" s="31"/>
      <c r="I20" s="32"/>
      <c r="J20" s="33"/>
      <c r="K20" s="29"/>
      <c r="L20" s="34"/>
    </row>
    <row r="21" spans="1:12" s="35" customFormat="1" ht="21" customHeight="1" thickTop="1" x14ac:dyDescent="0.3">
      <c r="A21" s="145" t="s">
        <v>8</v>
      </c>
      <c r="B21" s="147" t="s">
        <v>9</v>
      </c>
      <c r="C21" s="147" t="s">
        <v>10</v>
      </c>
      <c r="D21" s="147" t="s">
        <v>11</v>
      </c>
      <c r="E21" s="156" t="s">
        <v>12</v>
      </c>
      <c r="F21" s="147" t="s">
        <v>13</v>
      </c>
      <c r="G21" s="158" t="s">
        <v>14</v>
      </c>
      <c r="H21" s="131" t="s">
        <v>15</v>
      </c>
      <c r="I21" s="133" t="s">
        <v>16</v>
      </c>
      <c r="J21" s="135" t="s">
        <v>17</v>
      </c>
      <c r="K21" s="137" t="s">
        <v>18</v>
      </c>
      <c r="L21" s="139" t="s">
        <v>19</v>
      </c>
    </row>
    <row r="22" spans="1:12" s="35" customFormat="1" ht="13.5" customHeight="1" x14ac:dyDescent="0.3">
      <c r="A22" s="146"/>
      <c r="B22" s="148"/>
      <c r="C22" s="148"/>
      <c r="D22" s="148"/>
      <c r="E22" s="157"/>
      <c r="F22" s="148"/>
      <c r="G22" s="159"/>
      <c r="H22" s="132"/>
      <c r="I22" s="134"/>
      <c r="J22" s="136"/>
      <c r="K22" s="138"/>
      <c r="L22" s="140"/>
    </row>
    <row r="23" spans="1:12" s="46" customFormat="1" ht="33.75" customHeight="1" x14ac:dyDescent="0.3">
      <c r="A23" s="36">
        <v>1</v>
      </c>
      <c r="B23" s="37">
        <v>107</v>
      </c>
      <c r="C23" s="38">
        <v>10054263400</v>
      </c>
      <c r="D23" s="39" t="s">
        <v>57</v>
      </c>
      <c r="E23" s="40" t="s">
        <v>58</v>
      </c>
      <c r="F23" s="37" t="s">
        <v>30</v>
      </c>
      <c r="G23" s="41" t="s">
        <v>59</v>
      </c>
      <c r="H23" s="42">
        <v>1.76125E-2</v>
      </c>
      <c r="I23" s="42" t="s">
        <v>60</v>
      </c>
      <c r="J23" s="43">
        <v>18.922470433639948</v>
      </c>
      <c r="K23" s="44"/>
      <c r="L23" s="45"/>
    </row>
    <row r="24" spans="1:12" s="46" customFormat="1" ht="33.75" customHeight="1" x14ac:dyDescent="0.3">
      <c r="A24" s="47">
        <v>2</v>
      </c>
      <c r="B24" s="48">
        <v>106</v>
      </c>
      <c r="C24" s="38">
        <v>10036076809</v>
      </c>
      <c r="D24" s="39" t="s">
        <v>61</v>
      </c>
      <c r="E24" s="40" t="s">
        <v>62</v>
      </c>
      <c r="F24" s="37" t="s">
        <v>28</v>
      </c>
      <c r="G24" s="41" t="s">
        <v>59</v>
      </c>
      <c r="H24" s="42">
        <v>1.9848611111111112E-2</v>
      </c>
      <c r="I24" s="42">
        <v>2.2361111111111123E-3</v>
      </c>
      <c r="J24" s="43">
        <v>16.793002915451893</v>
      </c>
      <c r="K24" s="44"/>
      <c r="L24" s="45"/>
    </row>
    <row r="25" spans="1:12" s="46" customFormat="1" ht="33.75" customHeight="1" x14ac:dyDescent="0.3">
      <c r="A25" s="47">
        <v>3</v>
      </c>
      <c r="B25" s="48">
        <v>108</v>
      </c>
      <c r="C25" s="38">
        <v>10052470819</v>
      </c>
      <c r="D25" s="39" t="s">
        <v>63</v>
      </c>
      <c r="E25" s="40" t="s">
        <v>64</v>
      </c>
      <c r="F25" s="37" t="s">
        <v>30</v>
      </c>
      <c r="G25" s="41" t="s">
        <v>59</v>
      </c>
      <c r="H25" s="42">
        <v>2.0398495370370372E-2</v>
      </c>
      <c r="I25" s="42">
        <v>2.7859953703703727E-3</v>
      </c>
      <c r="J25" s="43">
        <v>16.34506242905789</v>
      </c>
      <c r="K25" s="44"/>
      <c r="L25" s="45"/>
    </row>
    <row r="26" spans="1:12" s="46" customFormat="1" ht="33.75" customHeight="1" x14ac:dyDescent="0.3">
      <c r="A26" s="47">
        <v>4</v>
      </c>
      <c r="B26" s="48">
        <v>145</v>
      </c>
      <c r="C26" s="38">
        <v>10053913691</v>
      </c>
      <c r="D26" s="39" t="s">
        <v>65</v>
      </c>
      <c r="E26" s="40" t="s">
        <v>66</v>
      </c>
      <c r="F26" s="37" t="s">
        <v>30</v>
      </c>
      <c r="G26" s="41" t="s">
        <v>67</v>
      </c>
      <c r="H26" s="42">
        <v>2.0464004629629631E-2</v>
      </c>
      <c r="I26" s="42">
        <v>2.8515046296296309E-3</v>
      </c>
      <c r="J26" s="43">
        <v>16.289592760180994</v>
      </c>
      <c r="K26" s="44"/>
      <c r="L26" s="45"/>
    </row>
    <row r="27" spans="1:12" s="46" customFormat="1" ht="33.75" customHeight="1" x14ac:dyDescent="0.3">
      <c r="A27" s="47">
        <v>5</v>
      </c>
      <c r="B27" s="48">
        <v>130</v>
      </c>
      <c r="C27" s="38">
        <v>10083910539</v>
      </c>
      <c r="D27" s="39" t="s">
        <v>68</v>
      </c>
      <c r="E27" s="40" t="s">
        <v>69</v>
      </c>
      <c r="F27" s="37" t="s">
        <v>30</v>
      </c>
      <c r="G27" s="41" t="s">
        <v>70</v>
      </c>
      <c r="H27" s="42">
        <v>2.0681944444444444E-2</v>
      </c>
      <c r="I27" s="42">
        <v>3.0694444444444441E-3</v>
      </c>
      <c r="J27" s="43">
        <v>16.116396194739789</v>
      </c>
      <c r="K27" s="44"/>
      <c r="L27" s="45"/>
    </row>
    <row r="28" spans="1:12" s="46" customFormat="1" ht="33.75" customHeight="1" x14ac:dyDescent="0.3">
      <c r="A28" s="47">
        <v>6</v>
      </c>
      <c r="B28" s="48">
        <v>105</v>
      </c>
      <c r="C28" s="38">
        <v>10049916685</v>
      </c>
      <c r="D28" s="39" t="s">
        <v>71</v>
      </c>
      <c r="E28" s="40" t="s">
        <v>72</v>
      </c>
      <c r="F28" s="37" t="s">
        <v>28</v>
      </c>
      <c r="G28" s="41" t="s">
        <v>59</v>
      </c>
      <c r="H28" s="42">
        <v>2.0855902777777779E-2</v>
      </c>
      <c r="I28" s="42">
        <v>3.2434027777777791E-3</v>
      </c>
      <c r="J28" s="43">
        <v>15.982241953385127</v>
      </c>
      <c r="K28" s="44"/>
      <c r="L28" s="45"/>
    </row>
    <row r="29" spans="1:12" s="46" customFormat="1" ht="33.75" customHeight="1" x14ac:dyDescent="0.3">
      <c r="A29" s="47">
        <v>7</v>
      </c>
      <c r="B29" s="48">
        <v>129</v>
      </c>
      <c r="C29" s="38">
        <v>10083910640</v>
      </c>
      <c r="D29" s="39" t="s">
        <v>73</v>
      </c>
      <c r="E29" s="40" t="s">
        <v>69</v>
      </c>
      <c r="F29" s="37" t="s">
        <v>30</v>
      </c>
      <c r="G29" s="41" t="s">
        <v>70</v>
      </c>
      <c r="H29" s="42">
        <v>2.096550925925926E-2</v>
      </c>
      <c r="I29" s="42">
        <v>3.3530092592592604E-3</v>
      </c>
      <c r="J29" s="43">
        <v>15.90281612368857</v>
      </c>
      <c r="K29" s="44"/>
      <c r="L29" s="45"/>
    </row>
    <row r="30" spans="1:12" s="46" customFormat="1" ht="33.75" customHeight="1" x14ac:dyDescent="0.3">
      <c r="A30" s="47">
        <v>8</v>
      </c>
      <c r="B30" s="48">
        <v>119</v>
      </c>
      <c r="C30" s="38">
        <v>10053914200</v>
      </c>
      <c r="D30" s="39" t="s">
        <v>74</v>
      </c>
      <c r="E30" s="40" t="s">
        <v>75</v>
      </c>
      <c r="F30" s="37" t="s">
        <v>30</v>
      </c>
      <c r="G30" s="41" t="s">
        <v>76</v>
      </c>
      <c r="H30" s="42">
        <v>2.1030208333333331E-2</v>
      </c>
      <c r="I30" s="42">
        <v>3.4177083333333316E-3</v>
      </c>
      <c r="J30" s="43">
        <v>15.850302696752889</v>
      </c>
      <c r="K30" s="44"/>
      <c r="L30" s="45"/>
    </row>
    <row r="31" spans="1:12" s="46" customFormat="1" ht="33.75" customHeight="1" x14ac:dyDescent="0.3">
      <c r="A31" s="47">
        <v>9</v>
      </c>
      <c r="B31" s="48">
        <v>118</v>
      </c>
      <c r="C31" s="38">
        <v>10053914196</v>
      </c>
      <c r="D31" s="39" t="s">
        <v>77</v>
      </c>
      <c r="E31" s="40" t="s">
        <v>75</v>
      </c>
      <c r="F31" s="37" t="s">
        <v>30</v>
      </c>
      <c r="G31" s="41" t="s">
        <v>76</v>
      </c>
      <c r="H31" s="42">
        <v>2.1631018518518518E-2</v>
      </c>
      <c r="I31" s="42">
        <v>4.0185185185185185E-3</v>
      </c>
      <c r="J31" s="43">
        <v>15.409309791332264</v>
      </c>
      <c r="K31" s="44"/>
      <c r="L31" s="45"/>
    </row>
    <row r="32" spans="1:12" s="46" customFormat="1" ht="33.75" customHeight="1" x14ac:dyDescent="0.3">
      <c r="A32" s="47">
        <v>10</v>
      </c>
      <c r="B32" s="48">
        <v>128</v>
      </c>
      <c r="C32" s="38">
        <v>10036032046</v>
      </c>
      <c r="D32" s="39" t="s">
        <v>78</v>
      </c>
      <c r="E32" s="40" t="s">
        <v>79</v>
      </c>
      <c r="F32" s="37" t="s">
        <v>30</v>
      </c>
      <c r="G32" s="41" t="s">
        <v>70</v>
      </c>
      <c r="H32" s="49">
        <v>2.1784722222222223E-2</v>
      </c>
      <c r="I32" s="42">
        <v>4.172222222222223E-3</v>
      </c>
      <c r="J32" s="43">
        <v>15.302869287991498</v>
      </c>
      <c r="K32" s="44"/>
      <c r="L32" s="45"/>
    </row>
    <row r="33" spans="1:12" s="46" customFormat="1" ht="33.75" customHeight="1" x14ac:dyDescent="0.3">
      <c r="A33" s="47">
        <v>11</v>
      </c>
      <c r="B33" s="48">
        <v>103</v>
      </c>
      <c r="C33" s="38">
        <v>10036064681</v>
      </c>
      <c r="D33" s="39" t="s">
        <v>80</v>
      </c>
      <c r="E33" s="40" t="s">
        <v>62</v>
      </c>
      <c r="F33" s="37" t="s">
        <v>30</v>
      </c>
      <c r="G33" s="41" t="s">
        <v>81</v>
      </c>
      <c r="H33" s="49">
        <v>2.1908796296296298E-2</v>
      </c>
      <c r="I33" s="42">
        <v>4.2962962962962981E-3</v>
      </c>
      <c r="J33" s="43">
        <v>15.213946117274167</v>
      </c>
      <c r="K33" s="44"/>
      <c r="L33" s="45"/>
    </row>
    <row r="34" spans="1:12" s="46" customFormat="1" ht="33.75" customHeight="1" x14ac:dyDescent="0.3">
      <c r="A34" s="47">
        <v>12</v>
      </c>
      <c r="B34" s="48">
        <v>104</v>
      </c>
      <c r="C34" s="38">
        <v>10072990864</v>
      </c>
      <c r="D34" s="39" t="s">
        <v>82</v>
      </c>
      <c r="E34" s="40" t="s">
        <v>83</v>
      </c>
      <c r="F34" s="37" t="s">
        <v>30</v>
      </c>
      <c r="G34" s="41" t="s">
        <v>59</v>
      </c>
      <c r="H34" s="49">
        <v>2.2146180555555558E-2</v>
      </c>
      <c r="I34" s="42">
        <v>4.5336805555555582E-3</v>
      </c>
      <c r="J34" s="43">
        <v>15.054887611082069</v>
      </c>
      <c r="K34" s="44"/>
      <c r="L34" s="45"/>
    </row>
    <row r="35" spans="1:12" s="46" customFormat="1" ht="33.75" customHeight="1" x14ac:dyDescent="0.3">
      <c r="A35" s="47">
        <v>13</v>
      </c>
      <c r="B35" s="48">
        <v>131</v>
      </c>
      <c r="C35" s="38">
        <v>10096595715</v>
      </c>
      <c r="D35" s="39" t="s">
        <v>84</v>
      </c>
      <c r="E35" s="40" t="s">
        <v>85</v>
      </c>
      <c r="F35" s="37" t="s">
        <v>30</v>
      </c>
      <c r="G35" s="41" t="s">
        <v>86</v>
      </c>
      <c r="H35" s="49">
        <v>2.2146180555555558E-2</v>
      </c>
      <c r="I35" s="42">
        <v>4.5336805555555582E-3</v>
      </c>
      <c r="J35" s="43">
        <v>15.054887611082069</v>
      </c>
      <c r="K35" s="44"/>
      <c r="L35" s="45"/>
    </row>
    <row r="36" spans="1:12" s="46" customFormat="1" ht="33.75" customHeight="1" x14ac:dyDescent="0.3">
      <c r="A36" s="47">
        <v>14</v>
      </c>
      <c r="B36" s="48">
        <v>139</v>
      </c>
      <c r="C36" s="38">
        <v>10036018104</v>
      </c>
      <c r="D36" s="39" t="s">
        <v>87</v>
      </c>
      <c r="E36" s="40" t="s">
        <v>88</v>
      </c>
      <c r="F36" s="37" t="s">
        <v>30</v>
      </c>
      <c r="G36" s="41" t="s">
        <v>89</v>
      </c>
      <c r="H36" s="49">
        <v>2.2291666666666668E-2</v>
      </c>
      <c r="I36" s="42">
        <v>4.6791666666666683E-3</v>
      </c>
      <c r="J36" s="43">
        <v>14.953271028037383</v>
      </c>
      <c r="K36" s="44"/>
      <c r="L36" s="45"/>
    </row>
    <row r="37" spans="1:12" s="46" customFormat="1" ht="33.75" customHeight="1" x14ac:dyDescent="0.3">
      <c r="A37" s="47">
        <v>15</v>
      </c>
      <c r="B37" s="48">
        <v>127</v>
      </c>
      <c r="C37" s="38">
        <v>10051128377</v>
      </c>
      <c r="D37" s="39" t="s">
        <v>90</v>
      </c>
      <c r="E37" s="40" t="s">
        <v>91</v>
      </c>
      <c r="F37" s="37" t="s">
        <v>30</v>
      </c>
      <c r="G37" s="41" t="s">
        <v>70</v>
      </c>
      <c r="H37" s="49">
        <v>2.2857986111111114E-2</v>
      </c>
      <c r="I37" s="42">
        <v>5.245486111111114E-3</v>
      </c>
      <c r="J37" s="43">
        <v>14.582278481012658</v>
      </c>
      <c r="K37" s="44"/>
      <c r="L37" s="45"/>
    </row>
    <row r="38" spans="1:12" s="46" customFormat="1" ht="33.75" customHeight="1" x14ac:dyDescent="0.3">
      <c r="A38" s="47">
        <v>16</v>
      </c>
      <c r="B38" s="48">
        <v>143</v>
      </c>
      <c r="C38" s="38">
        <v>10036067311</v>
      </c>
      <c r="D38" s="39" t="s">
        <v>92</v>
      </c>
      <c r="E38" s="40" t="s">
        <v>93</v>
      </c>
      <c r="F38" s="37" t="s">
        <v>30</v>
      </c>
      <c r="G38" s="41" t="s">
        <v>67</v>
      </c>
      <c r="H38" s="49">
        <v>2.2877199074074078E-2</v>
      </c>
      <c r="I38" s="42">
        <v>5.2646990740740779E-3</v>
      </c>
      <c r="J38" s="43">
        <v>14.56752655538695</v>
      </c>
      <c r="K38" s="44"/>
      <c r="L38" s="45"/>
    </row>
    <row r="39" spans="1:12" s="46" customFormat="1" ht="33.75" customHeight="1" x14ac:dyDescent="0.3">
      <c r="A39" s="47">
        <v>17</v>
      </c>
      <c r="B39" s="48">
        <v>102</v>
      </c>
      <c r="C39" s="38">
        <v>10080746117</v>
      </c>
      <c r="D39" s="39" t="s">
        <v>94</v>
      </c>
      <c r="E39" s="40" t="s">
        <v>95</v>
      </c>
      <c r="F39" s="37" t="s">
        <v>30</v>
      </c>
      <c r="G39" s="41" t="s">
        <v>81</v>
      </c>
      <c r="H39" s="49">
        <v>2.2892824074074072E-2</v>
      </c>
      <c r="I39" s="42">
        <v>5.2803240740740727E-3</v>
      </c>
      <c r="J39" s="43">
        <v>14.560161779575328</v>
      </c>
      <c r="K39" s="44"/>
      <c r="L39" s="45"/>
    </row>
    <row r="40" spans="1:12" s="46" customFormat="1" ht="33.75" customHeight="1" x14ac:dyDescent="0.3">
      <c r="A40" s="47">
        <v>18</v>
      </c>
      <c r="B40" s="48">
        <v>110</v>
      </c>
      <c r="C40" s="38">
        <v>10036034975</v>
      </c>
      <c r="D40" s="39" t="s">
        <v>96</v>
      </c>
      <c r="E40" s="40" t="s">
        <v>97</v>
      </c>
      <c r="F40" s="37" t="s">
        <v>30</v>
      </c>
      <c r="G40" s="41" t="s">
        <v>59</v>
      </c>
      <c r="H40" s="49">
        <v>2.2924074074074072E-2</v>
      </c>
      <c r="I40" s="42">
        <v>5.3115740740740727E-3</v>
      </c>
      <c r="J40" s="43">
        <v>14.538112064613831</v>
      </c>
      <c r="K40" s="44"/>
      <c r="L40" s="45"/>
    </row>
    <row r="41" spans="1:12" s="46" customFormat="1" ht="33.75" customHeight="1" x14ac:dyDescent="0.3">
      <c r="A41" s="47">
        <v>19</v>
      </c>
      <c r="B41" s="48">
        <v>138</v>
      </c>
      <c r="C41" s="38">
        <v>10055094768</v>
      </c>
      <c r="D41" s="39" t="s">
        <v>98</v>
      </c>
      <c r="E41" s="40" t="s">
        <v>99</v>
      </c>
      <c r="F41" s="37" t="s">
        <v>30</v>
      </c>
      <c r="G41" s="41" t="s">
        <v>89</v>
      </c>
      <c r="H41" s="49">
        <v>2.2953240740740743E-2</v>
      </c>
      <c r="I41" s="42">
        <v>5.3407407407407431E-3</v>
      </c>
      <c r="J41" s="43">
        <v>14.523449319213313</v>
      </c>
      <c r="K41" s="44"/>
      <c r="L41" s="45"/>
    </row>
    <row r="42" spans="1:12" s="46" customFormat="1" ht="33.75" customHeight="1" x14ac:dyDescent="0.3">
      <c r="A42" s="47">
        <v>20</v>
      </c>
      <c r="B42" s="48">
        <v>132</v>
      </c>
      <c r="C42" s="38">
        <v>10092428553</v>
      </c>
      <c r="D42" s="39" t="s">
        <v>100</v>
      </c>
      <c r="E42" s="40" t="s">
        <v>101</v>
      </c>
      <c r="F42" s="37" t="s">
        <v>30</v>
      </c>
      <c r="G42" s="41" t="s">
        <v>102</v>
      </c>
      <c r="H42" s="49">
        <v>2.3022453703703701E-2</v>
      </c>
      <c r="I42" s="42">
        <v>5.4099537037037015E-3</v>
      </c>
      <c r="J42" s="43">
        <v>14.479638009049774</v>
      </c>
      <c r="K42" s="44"/>
      <c r="L42" s="45"/>
    </row>
    <row r="43" spans="1:12" s="46" customFormat="1" ht="33.75" customHeight="1" x14ac:dyDescent="0.3">
      <c r="A43" s="47">
        <v>21</v>
      </c>
      <c r="B43" s="48">
        <v>142</v>
      </c>
      <c r="C43" s="38">
        <v>10079774905</v>
      </c>
      <c r="D43" s="39" t="s">
        <v>103</v>
      </c>
      <c r="E43" s="40" t="s">
        <v>104</v>
      </c>
      <c r="F43" s="37" t="s">
        <v>30</v>
      </c>
      <c r="G43" s="41" t="s">
        <v>105</v>
      </c>
      <c r="H43" s="49">
        <v>2.3139351851851852E-2</v>
      </c>
      <c r="I43" s="42">
        <v>5.5268518518518522E-3</v>
      </c>
      <c r="J43" s="43">
        <v>14.4072036018009</v>
      </c>
      <c r="K43" s="44"/>
      <c r="L43" s="45"/>
    </row>
    <row r="44" spans="1:12" s="46" customFormat="1" ht="33.75" customHeight="1" x14ac:dyDescent="0.3">
      <c r="A44" s="47">
        <v>22</v>
      </c>
      <c r="B44" s="48">
        <v>140</v>
      </c>
      <c r="C44" s="38">
        <v>10080503516</v>
      </c>
      <c r="D44" s="39" t="s">
        <v>106</v>
      </c>
      <c r="E44" s="40" t="s">
        <v>107</v>
      </c>
      <c r="F44" s="37" t="s">
        <v>30</v>
      </c>
      <c r="G44" s="41" t="s">
        <v>89</v>
      </c>
      <c r="H44" s="49">
        <v>2.3166087962962961E-2</v>
      </c>
      <c r="I44" s="42">
        <v>5.5535879629629616E-3</v>
      </c>
      <c r="J44" s="43">
        <v>14.385614385614385</v>
      </c>
      <c r="K44" s="44"/>
      <c r="L44" s="45"/>
    </row>
    <row r="45" spans="1:12" s="46" customFormat="1" ht="33.75" customHeight="1" x14ac:dyDescent="0.3">
      <c r="A45" s="47">
        <v>23</v>
      </c>
      <c r="B45" s="48">
        <v>101</v>
      </c>
      <c r="C45" s="38">
        <v>10062501225</v>
      </c>
      <c r="D45" s="39" t="s">
        <v>108</v>
      </c>
      <c r="E45" s="40" t="s">
        <v>109</v>
      </c>
      <c r="F45" s="37" t="s">
        <v>30</v>
      </c>
      <c r="G45" s="41" t="s">
        <v>81</v>
      </c>
      <c r="H45" s="49">
        <v>2.3258564814814819E-2</v>
      </c>
      <c r="I45" s="42">
        <v>5.646064814814819E-3</v>
      </c>
      <c r="J45" s="43">
        <v>14.328358208955224</v>
      </c>
      <c r="K45" s="44"/>
      <c r="L45" s="45"/>
    </row>
    <row r="46" spans="1:12" s="46" customFormat="1" ht="33.75" customHeight="1" x14ac:dyDescent="0.3">
      <c r="A46" s="47">
        <v>24</v>
      </c>
      <c r="B46" s="48">
        <v>122</v>
      </c>
      <c r="C46" s="38">
        <v>10055312616</v>
      </c>
      <c r="D46" s="39" t="s">
        <v>110</v>
      </c>
      <c r="E46" s="40" t="s">
        <v>111</v>
      </c>
      <c r="F46" s="37" t="s">
        <v>30</v>
      </c>
      <c r="G46" s="41" t="s">
        <v>112</v>
      </c>
      <c r="H46" s="49">
        <v>2.3397685185185188E-2</v>
      </c>
      <c r="I46" s="42">
        <v>5.7851851851851883E-3</v>
      </c>
      <c r="J46" s="43">
        <v>14.243323442136498</v>
      </c>
      <c r="K46" s="44"/>
      <c r="L46" s="45"/>
    </row>
    <row r="47" spans="1:12" s="46" customFormat="1" ht="33.75" customHeight="1" x14ac:dyDescent="0.3">
      <c r="A47" s="47">
        <v>25</v>
      </c>
      <c r="B47" s="48">
        <v>126</v>
      </c>
      <c r="C47" s="38">
        <v>10051010765</v>
      </c>
      <c r="D47" s="39" t="s">
        <v>113</v>
      </c>
      <c r="E47" s="40" t="s">
        <v>114</v>
      </c>
      <c r="F47" s="37" t="s">
        <v>30</v>
      </c>
      <c r="G47" s="41" t="s">
        <v>70</v>
      </c>
      <c r="H47" s="49">
        <v>2.3530671296296296E-2</v>
      </c>
      <c r="I47" s="42">
        <v>5.9181712962962964E-3</v>
      </c>
      <c r="J47" s="43">
        <v>14.166256763403837</v>
      </c>
      <c r="K47" s="44"/>
      <c r="L47" s="45"/>
    </row>
    <row r="48" spans="1:12" s="46" customFormat="1" ht="33.75" customHeight="1" x14ac:dyDescent="0.3">
      <c r="A48" s="47">
        <v>26</v>
      </c>
      <c r="B48" s="48">
        <v>148</v>
      </c>
      <c r="C48" s="38">
        <v>10036096916</v>
      </c>
      <c r="D48" s="39" t="s">
        <v>115</v>
      </c>
      <c r="E48" s="40" t="s">
        <v>116</v>
      </c>
      <c r="F48" s="37" t="s">
        <v>30</v>
      </c>
      <c r="G48" s="41" t="s">
        <v>59</v>
      </c>
      <c r="H48" s="49">
        <v>2.3572337962962962E-2</v>
      </c>
      <c r="I48" s="42">
        <v>5.9598379629629619E-3</v>
      </c>
      <c r="J48" s="43">
        <v>14.138438880706921</v>
      </c>
      <c r="K48" s="44"/>
      <c r="L48" s="45"/>
    </row>
    <row r="49" spans="1:12" s="46" customFormat="1" ht="33.75" customHeight="1" x14ac:dyDescent="0.3">
      <c r="A49" s="47">
        <v>27</v>
      </c>
      <c r="B49" s="48">
        <v>144</v>
      </c>
      <c r="C49" s="38">
        <v>10053913489</v>
      </c>
      <c r="D49" s="39" t="s">
        <v>117</v>
      </c>
      <c r="E49" s="40" t="s">
        <v>118</v>
      </c>
      <c r="F49" s="37" t="s">
        <v>30</v>
      </c>
      <c r="G49" s="41" t="s">
        <v>67</v>
      </c>
      <c r="H49" s="49">
        <v>2.3676504629629627E-2</v>
      </c>
      <c r="I49" s="42">
        <v>6.0640046296296275E-3</v>
      </c>
      <c r="J49" s="43">
        <v>14.07624633431085</v>
      </c>
      <c r="K49" s="44"/>
      <c r="L49" s="45"/>
    </row>
    <row r="50" spans="1:12" s="46" customFormat="1" ht="33.75" customHeight="1" x14ac:dyDescent="0.3">
      <c r="A50" s="47">
        <v>28</v>
      </c>
      <c r="B50" s="48">
        <v>123</v>
      </c>
      <c r="C50" s="38">
        <v>10055578960</v>
      </c>
      <c r="D50" s="39" t="s">
        <v>119</v>
      </c>
      <c r="E50" s="40" t="s">
        <v>120</v>
      </c>
      <c r="F50" s="37" t="s">
        <v>30</v>
      </c>
      <c r="G50" s="41" t="s">
        <v>112</v>
      </c>
      <c r="H50" s="49">
        <v>2.4181018518518518E-2</v>
      </c>
      <c r="I50" s="42">
        <v>6.5685185185185187E-3</v>
      </c>
      <c r="J50" s="43">
        <v>13.786500718046913</v>
      </c>
      <c r="K50" s="44"/>
      <c r="L50" s="45"/>
    </row>
    <row r="51" spans="1:12" s="46" customFormat="1" ht="33.75" customHeight="1" x14ac:dyDescent="0.3">
      <c r="A51" s="47">
        <v>29</v>
      </c>
      <c r="B51" s="48">
        <v>109</v>
      </c>
      <c r="C51" s="38">
        <v>10036027400</v>
      </c>
      <c r="D51" s="39" t="s">
        <v>121</v>
      </c>
      <c r="E51" s="40" t="s">
        <v>122</v>
      </c>
      <c r="F51" s="37" t="s">
        <v>30</v>
      </c>
      <c r="G51" s="41" t="s">
        <v>59</v>
      </c>
      <c r="H51" s="49">
        <v>2.4416666666666666E-2</v>
      </c>
      <c r="I51" s="42">
        <v>6.8041666666666667E-3</v>
      </c>
      <c r="J51" s="43">
        <v>13.649289099526067</v>
      </c>
      <c r="K51" s="44"/>
      <c r="L51" s="45"/>
    </row>
    <row r="52" spans="1:12" s="46" customFormat="1" ht="33.75" customHeight="1" x14ac:dyDescent="0.3">
      <c r="A52" s="47">
        <v>30</v>
      </c>
      <c r="B52" s="48">
        <v>141</v>
      </c>
      <c r="C52" s="38">
        <v>10092519085</v>
      </c>
      <c r="D52" s="39" t="s">
        <v>123</v>
      </c>
      <c r="E52" s="40" t="s">
        <v>124</v>
      </c>
      <c r="F52" s="37" t="s">
        <v>30</v>
      </c>
      <c r="G52" s="41" t="s">
        <v>125</v>
      </c>
      <c r="H52" s="49">
        <v>2.4565972222222222E-2</v>
      </c>
      <c r="I52" s="42">
        <v>6.953472222222222E-3</v>
      </c>
      <c r="J52" s="43">
        <v>13.572101790763432</v>
      </c>
      <c r="K52" s="44"/>
      <c r="L52" s="45"/>
    </row>
    <row r="53" spans="1:12" s="46" customFormat="1" ht="33.75" customHeight="1" x14ac:dyDescent="0.3">
      <c r="A53" s="47">
        <v>31</v>
      </c>
      <c r="B53" s="48">
        <v>137</v>
      </c>
      <c r="C53" s="38">
        <v>10055892491</v>
      </c>
      <c r="D53" s="39" t="s">
        <v>126</v>
      </c>
      <c r="E53" s="40" t="s">
        <v>127</v>
      </c>
      <c r="F53" s="37" t="s">
        <v>30</v>
      </c>
      <c r="G53" s="41" t="s">
        <v>128</v>
      </c>
      <c r="H53" s="49">
        <v>2.4745254629629631E-2</v>
      </c>
      <c r="I53" s="42">
        <v>7.1327546296296312E-3</v>
      </c>
      <c r="J53" s="43">
        <v>13.470533208606174</v>
      </c>
      <c r="K53" s="44"/>
      <c r="L53" s="45"/>
    </row>
    <row r="54" spans="1:12" s="46" customFormat="1" ht="33.75" customHeight="1" x14ac:dyDescent="0.3">
      <c r="A54" s="47">
        <v>32</v>
      </c>
      <c r="B54" s="48">
        <v>133</v>
      </c>
      <c r="C54" s="38">
        <v>10092004581</v>
      </c>
      <c r="D54" s="39" t="s">
        <v>129</v>
      </c>
      <c r="E54" s="40" t="s">
        <v>130</v>
      </c>
      <c r="F54" s="37" t="s">
        <v>30</v>
      </c>
      <c r="G54" s="41" t="s">
        <v>102</v>
      </c>
      <c r="H54" s="49">
        <v>2.512071759259259E-2</v>
      </c>
      <c r="I54" s="42">
        <v>7.5082175925925906E-3</v>
      </c>
      <c r="J54" s="43">
        <v>13.271889400921658</v>
      </c>
      <c r="K54" s="44"/>
      <c r="L54" s="45"/>
    </row>
    <row r="55" spans="1:12" s="46" customFormat="1" ht="33.75" customHeight="1" x14ac:dyDescent="0.3">
      <c r="A55" s="47">
        <v>33</v>
      </c>
      <c r="B55" s="48">
        <v>111</v>
      </c>
      <c r="C55" s="38">
        <v>10084468994</v>
      </c>
      <c r="D55" s="39" t="s">
        <v>131</v>
      </c>
      <c r="E55" s="40" t="s">
        <v>132</v>
      </c>
      <c r="F55" s="37" t="s">
        <v>32</v>
      </c>
      <c r="G55" s="41" t="s">
        <v>133</v>
      </c>
      <c r="H55" s="49">
        <v>2.515486111111111E-2</v>
      </c>
      <c r="I55" s="42">
        <v>7.5423611111111108E-3</v>
      </c>
      <c r="J55" s="43">
        <v>13.25356649792913</v>
      </c>
      <c r="K55" s="44"/>
      <c r="L55" s="45"/>
    </row>
    <row r="56" spans="1:12" s="46" customFormat="1" ht="33.75" customHeight="1" x14ac:dyDescent="0.3">
      <c r="A56" s="47">
        <v>34</v>
      </c>
      <c r="B56" s="48">
        <v>113</v>
      </c>
      <c r="C56" s="38">
        <v>10083179403</v>
      </c>
      <c r="D56" s="39" t="s">
        <v>134</v>
      </c>
      <c r="E56" s="40" t="s">
        <v>135</v>
      </c>
      <c r="F56" s="37" t="s">
        <v>30</v>
      </c>
      <c r="G56" s="41" t="s">
        <v>133</v>
      </c>
      <c r="H56" s="49">
        <v>2.5521990740740741E-2</v>
      </c>
      <c r="I56" s="42">
        <v>7.9094907407407412E-3</v>
      </c>
      <c r="J56" s="43">
        <v>13.061224489795919</v>
      </c>
      <c r="K56" s="44"/>
      <c r="L56" s="45"/>
    </row>
    <row r="57" spans="1:12" s="46" customFormat="1" ht="33.75" customHeight="1" x14ac:dyDescent="0.3">
      <c r="A57" s="47">
        <v>35</v>
      </c>
      <c r="B57" s="48">
        <v>116</v>
      </c>
      <c r="C57" s="38">
        <v>10090061450</v>
      </c>
      <c r="D57" s="39" t="s">
        <v>136</v>
      </c>
      <c r="E57" s="40" t="s">
        <v>137</v>
      </c>
      <c r="F57" s="37" t="s">
        <v>32</v>
      </c>
      <c r="G57" s="41" t="s">
        <v>138</v>
      </c>
      <c r="H57" s="49">
        <v>2.6402777777777778E-2</v>
      </c>
      <c r="I57" s="42">
        <v>8.7902777777777788E-3</v>
      </c>
      <c r="J57" s="43">
        <v>12.626041209995616</v>
      </c>
      <c r="K57" s="44"/>
      <c r="L57" s="45"/>
    </row>
    <row r="58" spans="1:12" s="46" customFormat="1" ht="33.75" customHeight="1" x14ac:dyDescent="0.3">
      <c r="A58" s="47">
        <v>36</v>
      </c>
      <c r="B58" s="48">
        <v>147</v>
      </c>
      <c r="C58" s="38">
        <v>10056454788</v>
      </c>
      <c r="D58" s="39" t="s">
        <v>139</v>
      </c>
      <c r="E58" s="40" t="s">
        <v>140</v>
      </c>
      <c r="F58" s="37" t="s">
        <v>30</v>
      </c>
      <c r="G58" s="41" t="s">
        <v>59</v>
      </c>
      <c r="H58" s="49">
        <v>2.6659374999999999E-2</v>
      </c>
      <c r="I58" s="42">
        <v>9.0468749999999994E-3</v>
      </c>
      <c r="J58" s="43">
        <v>12.505427702996093</v>
      </c>
      <c r="K58" s="44"/>
      <c r="L58" s="45"/>
    </row>
    <row r="59" spans="1:12" s="46" customFormat="1" ht="33.75" customHeight="1" x14ac:dyDescent="0.3">
      <c r="A59" s="47">
        <v>37</v>
      </c>
      <c r="B59" s="48">
        <v>115</v>
      </c>
      <c r="C59" s="38">
        <v>10084468792</v>
      </c>
      <c r="D59" s="39" t="s">
        <v>141</v>
      </c>
      <c r="E59" s="40" t="s">
        <v>142</v>
      </c>
      <c r="F59" s="37" t="s">
        <v>32</v>
      </c>
      <c r="G59" s="41" t="s">
        <v>133</v>
      </c>
      <c r="H59" s="49">
        <v>2.6680208333333334E-2</v>
      </c>
      <c r="I59" s="42">
        <v>9.0677083333333339E-3</v>
      </c>
      <c r="J59" s="43">
        <v>12.494577006507592</v>
      </c>
      <c r="K59" s="44"/>
      <c r="L59" s="45"/>
    </row>
    <row r="60" spans="1:12" s="46" customFormat="1" ht="33.75" customHeight="1" x14ac:dyDescent="0.3">
      <c r="A60" s="47">
        <v>38</v>
      </c>
      <c r="B60" s="48">
        <v>117</v>
      </c>
      <c r="C60" s="38">
        <v>10090437124</v>
      </c>
      <c r="D60" s="39" t="s">
        <v>143</v>
      </c>
      <c r="E60" s="40" t="s">
        <v>144</v>
      </c>
      <c r="F60" s="37" t="s">
        <v>30</v>
      </c>
      <c r="G60" s="41" t="s">
        <v>138</v>
      </c>
      <c r="H60" s="49">
        <v>2.7224999999999999E-2</v>
      </c>
      <c r="I60" s="42">
        <v>9.6124999999999995E-3</v>
      </c>
      <c r="J60" s="43">
        <v>12.244897959183673</v>
      </c>
      <c r="K60" s="44"/>
      <c r="L60" s="45"/>
    </row>
    <row r="61" spans="1:12" s="46" customFormat="1" ht="33.75" customHeight="1" x14ac:dyDescent="0.3">
      <c r="A61" s="47">
        <v>39</v>
      </c>
      <c r="B61" s="48">
        <v>125</v>
      </c>
      <c r="C61" s="38">
        <v>10082146856</v>
      </c>
      <c r="D61" s="39" t="s">
        <v>145</v>
      </c>
      <c r="E61" s="40" t="s">
        <v>146</v>
      </c>
      <c r="F61" s="37" t="s">
        <v>32</v>
      </c>
      <c r="G61" s="41" t="s">
        <v>147</v>
      </c>
      <c r="H61" s="49">
        <v>2.7258680555555553E-2</v>
      </c>
      <c r="I61" s="42">
        <v>9.6461805555555537E-3</v>
      </c>
      <c r="J61" s="43">
        <v>12.229299363057326</v>
      </c>
      <c r="K61" s="44"/>
      <c r="L61" s="45"/>
    </row>
    <row r="62" spans="1:12" s="46" customFormat="1" ht="33.75" customHeight="1" x14ac:dyDescent="0.3">
      <c r="A62" s="47">
        <v>40</v>
      </c>
      <c r="B62" s="48">
        <v>112</v>
      </c>
      <c r="C62" s="38">
        <v>10065433756</v>
      </c>
      <c r="D62" s="39" t="s">
        <v>148</v>
      </c>
      <c r="E62" s="40" t="s">
        <v>149</v>
      </c>
      <c r="F62" s="37" t="s">
        <v>30</v>
      </c>
      <c r="G62" s="41" t="s">
        <v>133</v>
      </c>
      <c r="H62" s="49">
        <v>2.7325578703703699E-2</v>
      </c>
      <c r="I62" s="42">
        <v>9.7130787037036995E-3</v>
      </c>
      <c r="J62" s="43">
        <v>12.198221092757306</v>
      </c>
      <c r="K62" s="44"/>
      <c r="L62" s="45"/>
    </row>
    <row r="63" spans="1:12" s="46" customFormat="1" ht="33.75" customHeight="1" x14ac:dyDescent="0.3">
      <c r="A63" s="47">
        <v>41</v>
      </c>
      <c r="B63" s="48">
        <v>121</v>
      </c>
      <c r="C63" s="38">
        <v>10055578657</v>
      </c>
      <c r="D63" s="39" t="s">
        <v>150</v>
      </c>
      <c r="E63" s="40" t="s">
        <v>151</v>
      </c>
      <c r="F63" s="37" t="s">
        <v>30</v>
      </c>
      <c r="G63" s="41" t="s">
        <v>112</v>
      </c>
      <c r="H63" s="49">
        <v>2.785E-2</v>
      </c>
      <c r="I63" s="42">
        <v>1.02375E-2</v>
      </c>
      <c r="J63" s="43">
        <v>11.970074812967582</v>
      </c>
      <c r="K63" s="44"/>
      <c r="L63" s="45"/>
    </row>
    <row r="64" spans="1:12" s="46" customFormat="1" ht="33.75" customHeight="1" x14ac:dyDescent="0.3">
      <c r="A64" s="47">
        <v>42</v>
      </c>
      <c r="B64" s="48">
        <v>124</v>
      </c>
      <c r="C64" s="38">
        <v>10085322493</v>
      </c>
      <c r="D64" s="39" t="s">
        <v>152</v>
      </c>
      <c r="E64" s="40" t="s">
        <v>153</v>
      </c>
      <c r="F64" s="37" t="s">
        <v>32</v>
      </c>
      <c r="G64" s="41" t="s">
        <v>154</v>
      </c>
      <c r="H64" s="49">
        <v>2.8319212962962959E-2</v>
      </c>
      <c r="I64" s="42">
        <v>1.070671296296296E-2</v>
      </c>
      <c r="J64" s="43">
        <v>11.769513690232939</v>
      </c>
      <c r="K64" s="44"/>
      <c r="L64" s="45"/>
    </row>
    <row r="65" spans="1:12" s="46" customFormat="1" ht="33.75" customHeight="1" x14ac:dyDescent="0.3">
      <c r="A65" s="47">
        <v>43</v>
      </c>
      <c r="B65" s="48">
        <v>134</v>
      </c>
      <c r="C65" s="38">
        <v>10036020326</v>
      </c>
      <c r="D65" s="39" t="s">
        <v>155</v>
      </c>
      <c r="E65" s="40" t="s">
        <v>156</v>
      </c>
      <c r="F65" s="37" t="s">
        <v>30</v>
      </c>
      <c r="G65" s="41" t="s">
        <v>128</v>
      </c>
      <c r="H65" s="49">
        <v>2.9232754629629626E-2</v>
      </c>
      <c r="I65" s="42">
        <v>1.1620254629629626E-2</v>
      </c>
      <c r="J65" s="43">
        <v>11.401425178147269</v>
      </c>
      <c r="K65" s="44"/>
      <c r="L65" s="45"/>
    </row>
    <row r="66" spans="1:12" s="46" customFormat="1" ht="33.75" customHeight="1" x14ac:dyDescent="0.3">
      <c r="A66" s="47">
        <v>44</v>
      </c>
      <c r="B66" s="48">
        <v>114</v>
      </c>
      <c r="C66" s="38">
        <v>10079773790</v>
      </c>
      <c r="D66" s="39" t="s">
        <v>157</v>
      </c>
      <c r="E66" s="40" t="s">
        <v>158</v>
      </c>
      <c r="F66" s="37" t="s">
        <v>30</v>
      </c>
      <c r="G66" s="41" t="s">
        <v>133</v>
      </c>
      <c r="H66" s="49">
        <v>2.9279166666666665E-2</v>
      </c>
      <c r="I66" s="42">
        <v>1.1666666666666665E-2</v>
      </c>
      <c r="J66" s="43">
        <v>11.383399209486166</v>
      </c>
      <c r="K66" s="44"/>
      <c r="L66" s="45"/>
    </row>
    <row r="67" spans="1:12" s="46" customFormat="1" ht="33.75" customHeight="1" x14ac:dyDescent="0.3">
      <c r="A67" s="47">
        <v>45</v>
      </c>
      <c r="B67" s="48">
        <v>135</v>
      </c>
      <c r="C67" s="38">
        <v>10055916945</v>
      </c>
      <c r="D67" s="39" t="s">
        <v>159</v>
      </c>
      <c r="E67" s="40" t="s">
        <v>160</v>
      </c>
      <c r="F67" s="37" t="s">
        <v>32</v>
      </c>
      <c r="G67" s="41" t="s">
        <v>128</v>
      </c>
      <c r="H67" s="49">
        <v>3.0016666666666664E-2</v>
      </c>
      <c r="I67" s="42">
        <v>1.2404166666666664E-2</v>
      </c>
      <c r="J67" s="43">
        <v>11.106826070188971</v>
      </c>
      <c r="K67" s="44"/>
      <c r="L67" s="45"/>
    </row>
    <row r="68" spans="1:12" s="46" customFormat="1" ht="33.75" customHeight="1" x14ac:dyDescent="0.3">
      <c r="A68" s="47">
        <v>46</v>
      </c>
      <c r="B68" s="48">
        <v>120</v>
      </c>
      <c r="C68" s="38">
        <v>10055305643</v>
      </c>
      <c r="D68" s="39" t="s">
        <v>161</v>
      </c>
      <c r="E68" s="40" t="s">
        <v>162</v>
      </c>
      <c r="F68" s="37" t="s">
        <v>30</v>
      </c>
      <c r="G68" s="41" t="s">
        <v>112</v>
      </c>
      <c r="H68" s="49">
        <v>3.0856250000000002E-2</v>
      </c>
      <c r="I68" s="42">
        <v>1.3243750000000002E-2</v>
      </c>
      <c r="J68" s="43">
        <v>10.802700675168792</v>
      </c>
      <c r="K68" s="44"/>
      <c r="L68" s="45"/>
    </row>
    <row r="69" spans="1:12" s="46" customFormat="1" ht="33.75" customHeight="1" x14ac:dyDescent="0.3">
      <c r="A69" s="47">
        <v>47</v>
      </c>
      <c r="B69" s="48">
        <v>136</v>
      </c>
      <c r="C69" s="38">
        <v>10055891380</v>
      </c>
      <c r="D69" s="39" t="s">
        <v>163</v>
      </c>
      <c r="E69" s="40" t="s">
        <v>164</v>
      </c>
      <c r="F69" s="37" t="s">
        <v>30</v>
      </c>
      <c r="G69" s="41" t="s">
        <v>128</v>
      </c>
      <c r="H69" s="49">
        <v>3.2665277777777772E-2</v>
      </c>
      <c r="I69" s="42">
        <v>1.5052777777777773E-2</v>
      </c>
      <c r="J69" s="43">
        <v>10.205527994330263</v>
      </c>
      <c r="K69" s="44"/>
      <c r="L69" s="45"/>
    </row>
    <row r="70" spans="1:12" s="46" customFormat="1" ht="33.75" customHeight="1" thickBot="1" x14ac:dyDescent="0.35">
      <c r="A70" s="107" t="s">
        <v>20</v>
      </c>
      <c r="B70" s="108">
        <v>146</v>
      </c>
      <c r="C70" s="109">
        <v>10059478259</v>
      </c>
      <c r="D70" s="110" t="s">
        <v>165</v>
      </c>
      <c r="E70" s="111" t="s">
        <v>166</v>
      </c>
      <c r="F70" s="112" t="s">
        <v>30</v>
      </c>
      <c r="G70" s="113" t="s">
        <v>59</v>
      </c>
      <c r="H70" s="114"/>
      <c r="I70" s="115" t="s">
        <v>60</v>
      </c>
      <c r="J70" s="116" t="s">
        <v>60</v>
      </c>
      <c r="K70" s="108"/>
      <c r="L70" s="117"/>
    </row>
    <row r="71" spans="1:12" ht="8.25" customHeight="1" thickTop="1" thickBot="1" x14ac:dyDescent="0.35">
      <c r="A71" s="50"/>
      <c r="B71" s="51"/>
      <c r="C71" s="51"/>
      <c r="D71" s="52"/>
      <c r="E71" s="53"/>
      <c r="F71" s="54"/>
      <c r="G71" s="55"/>
      <c r="H71" s="56"/>
      <c r="I71" s="57"/>
      <c r="J71" s="58"/>
      <c r="K71" s="59"/>
      <c r="L71" s="59"/>
    </row>
    <row r="72" spans="1:12" ht="15" thickTop="1" x14ac:dyDescent="0.3">
      <c r="A72" s="126" t="s">
        <v>21</v>
      </c>
      <c r="B72" s="127"/>
      <c r="C72" s="127"/>
      <c r="D72" s="127"/>
      <c r="E72" s="106"/>
      <c r="F72" s="106"/>
      <c r="G72" s="127" t="s">
        <v>22</v>
      </c>
      <c r="H72" s="127"/>
      <c r="I72" s="127"/>
      <c r="J72" s="127"/>
      <c r="K72" s="127"/>
      <c r="L72" s="141"/>
    </row>
    <row r="73" spans="1:12" x14ac:dyDescent="0.3">
      <c r="A73" s="60" t="s">
        <v>52</v>
      </c>
      <c r="B73" s="26"/>
      <c r="C73" s="61"/>
      <c r="D73" s="62"/>
      <c r="E73" s="63"/>
      <c r="F73" s="64"/>
      <c r="G73" s="65" t="s">
        <v>23</v>
      </c>
      <c r="H73" s="66">
        <v>16</v>
      </c>
      <c r="I73" s="67"/>
      <c r="J73" s="68"/>
      <c r="K73" s="69" t="s">
        <v>24</v>
      </c>
      <c r="L73" s="70">
        <f>COUNTIF(F$23:F169,"ЗМС")</f>
        <v>0</v>
      </c>
    </row>
    <row r="74" spans="1:12" x14ac:dyDescent="0.3">
      <c r="A74" s="60" t="s">
        <v>53</v>
      </c>
      <c r="B74" s="26"/>
      <c r="C74" s="71"/>
      <c r="D74" s="71"/>
      <c r="E74" s="72"/>
      <c r="F74" s="73"/>
      <c r="G74" s="74" t="s">
        <v>25</v>
      </c>
      <c r="H74" s="66">
        <f>H75+H80</f>
        <v>48</v>
      </c>
      <c r="I74" s="75"/>
      <c r="J74" s="76"/>
      <c r="K74" s="69" t="s">
        <v>26</v>
      </c>
      <c r="L74" s="70">
        <f>COUNTIF(F$23:F169,"МСМК")</f>
        <v>0</v>
      </c>
    </row>
    <row r="75" spans="1:12" x14ac:dyDescent="0.3">
      <c r="A75" s="60" t="s">
        <v>54</v>
      </c>
      <c r="B75" s="26"/>
      <c r="C75" s="77"/>
      <c r="D75" s="26"/>
      <c r="E75" s="72"/>
      <c r="F75" s="73"/>
      <c r="G75" s="74" t="s">
        <v>27</v>
      </c>
      <c r="H75" s="66">
        <f>H76+H77+H78+H79</f>
        <v>48</v>
      </c>
      <c r="I75" s="75"/>
      <c r="J75" s="76"/>
      <c r="K75" s="69" t="s">
        <v>28</v>
      </c>
      <c r="L75" s="70">
        <f>COUNTIF(F$23:F169,"МС")</f>
        <v>2</v>
      </c>
    </row>
    <row r="76" spans="1:12" x14ac:dyDescent="0.3">
      <c r="A76" s="60" t="s">
        <v>55</v>
      </c>
      <c r="B76" s="26"/>
      <c r="C76" s="77"/>
      <c r="D76" s="62"/>
      <c r="E76" s="72"/>
      <c r="F76" s="73"/>
      <c r="G76" s="74" t="s">
        <v>29</v>
      </c>
      <c r="H76" s="66">
        <f>COUNT(A23:A159)</f>
        <v>47</v>
      </c>
      <c r="I76" s="75"/>
      <c r="J76" s="76"/>
      <c r="K76" s="69" t="s">
        <v>30</v>
      </c>
      <c r="L76" s="70">
        <f>COUNTIF(F$23:F169,"КМС")</f>
        <v>40</v>
      </c>
    </row>
    <row r="77" spans="1:12" x14ac:dyDescent="0.3">
      <c r="A77" s="60"/>
      <c r="B77" s="26"/>
      <c r="C77" s="77"/>
      <c r="D77" s="26"/>
      <c r="E77" s="72"/>
      <c r="F77" s="73"/>
      <c r="G77" s="74" t="s">
        <v>31</v>
      </c>
      <c r="H77" s="66">
        <f>COUNTIF(A23:A158,"ЛИМ")</f>
        <v>0</v>
      </c>
      <c r="I77" s="75"/>
      <c r="J77" s="76"/>
      <c r="K77" s="69" t="s">
        <v>32</v>
      </c>
      <c r="L77" s="70">
        <f>COUNTIF(F$23:F169,"1 СР")</f>
        <v>6</v>
      </c>
    </row>
    <row r="78" spans="1:12" x14ac:dyDescent="0.3">
      <c r="A78" s="60"/>
      <c r="B78" s="26"/>
      <c r="C78" s="26"/>
      <c r="D78" s="26"/>
      <c r="E78" s="72"/>
      <c r="F78" s="73"/>
      <c r="G78" s="74" t="s">
        <v>33</v>
      </c>
      <c r="H78" s="66">
        <f>COUNTIF(A23:A158,"НФ")</f>
        <v>1</v>
      </c>
      <c r="I78" s="75"/>
      <c r="J78" s="76"/>
      <c r="K78" s="69"/>
      <c r="L78" s="70"/>
    </row>
    <row r="79" spans="1:12" x14ac:dyDescent="0.3">
      <c r="A79" s="60"/>
      <c r="B79" s="26"/>
      <c r="C79" s="26"/>
      <c r="D79" s="26"/>
      <c r="E79" s="72"/>
      <c r="F79" s="73"/>
      <c r="G79" s="74" t="s">
        <v>34</v>
      </c>
      <c r="H79" s="66">
        <f>COUNTIF(A23:A158,"ДСКВ")</f>
        <v>0</v>
      </c>
      <c r="I79" s="75"/>
      <c r="J79" s="76"/>
      <c r="K79" s="69"/>
      <c r="L79" s="78"/>
    </row>
    <row r="80" spans="1:12" x14ac:dyDescent="0.3">
      <c r="A80" s="60"/>
      <c r="B80" s="26"/>
      <c r="C80" s="26"/>
      <c r="D80" s="26"/>
      <c r="E80" s="79"/>
      <c r="F80" s="80"/>
      <c r="G80" s="74" t="s">
        <v>35</v>
      </c>
      <c r="H80" s="66">
        <f>COUNTIF(A23:A158,"НС")</f>
        <v>0</v>
      </c>
      <c r="I80" s="81"/>
      <c r="J80" s="82"/>
      <c r="K80" s="69"/>
      <c r="L80" s="78"/>
    </row>
    <row r="81" spans="1:12" ht="9.75" customHeight="1" x14ac:dyDescent="0.3">
      <c r="A81" s="60"/>
      <c r="B81" s="25"/>
      <c r="C81" s="25"/>
      <c r="D81" s="26"/>
      <c r="E81" s="83"/>
      <c r="L81" s="87"/>
    </row>
    <row r="82" spans="1:12" ht="15.6" x14ac:dyDescent="0.3">
      <c r="A82" s="128" t="s">
        <v>36</v>
      </c>
      <c r="B82" s="129"/>
      <c r="C82" s="129"/>
      <c r="D82" s="129"/>
      <c r="E82" s="129"/>
      <c r="F82" s="88"/>
      <c r="G82" s="129" t="s">
        <v>37</v>
      </c>
      <c r="H82" s="129"/>
      <c r="I82" s="129" t="s">
        <v>38</v>
      </c>
      <c r="J82" s="129"/>
      <c r="K82" s="129"/>
      <c r="L82" s="130"/>
    </row>
    <row r="83" spans="1:12" x14ac:dyDescent="0.3">
      <c r="A83" s="149"/>
      <c r="B83" s="150"/>
      <c r="C83" s="150"/>
      <c r="D83" s="150"/>
      <c r="E83" s="150"/>
      <c r="F83" s="151"/>
      <c r="G83" s="151"/>
      <c r="H83" s="151"/>
      <c r="I83" s="151"/>
      <c r="J83" s="151"/>
      <c r="K83" s="151"/>
      <c r="L83" s="152"/>
    </row>
    <row r="84" spans="1:12" x14ac:dyDescent="0.3">
      <c r="A84" s="89"/>
      <c r="D84" s="90"/>
      <c r="E84" s="90"/>
      <c r="F84" s="91"/>
      <c r="G84" s="91"/>
      <c r="H84" s="91"/>
      <c r="I84" s="91"/>
      <c r="J84" s="91"/>
      <c r="K84" s="91"/>
      <c r="L84" s="92"/>
    </row>
    <row r="85" spans="1:12" x14ac:dyDescent="0.3">
      <c r="A85" s="89"/>
      <c r="D85" s="90"/>
      <c r="E85" s="90"/>
      <c r="F85" s="91"/>
      <c r="G85" s="91"/>
      <c r="H85" s="91"/>
      <c r="I85" s="91"/>
      <c r="J85" s="91"/>
      <c r="K85" s="91"/>
      <c r="L85" s="92"/>
    </row>
    <row r="86" spans="1:12" x14ac:dyDescent="0.3">
      <c r="A86" s="89"/>
      <c r="D86" s="90"/>
      <c r="E86" s="90"/>
      <c r="F86" s="91"/>
      <c r="G86" s="91"/>
      <c r="H86" s="91"/>
      <c r="I86" s="91"/>
      <c r="J86" s="91"/>
      <c r="K86" s="91"/>
      <c r="L86" s="92"/>
    </row>
    <row r="87" spans="1:12" x14ac:dyDescent="0.3">
      <c r="A87" s="89"/>
      <c r="D87" s="90"/>
      <c r="E87" s="93"/>
      <c r="F87" s="90"/>
      <c r="G87" s="90"/>
      <c r="I87" s="84"/>
      <c r="J87" s="90"/>
      <c r="K87" s="90"/>
      <c r="L87" s="92"/>
    </row>
    <row r="88" spans="1:12" ht="16.2" thickBot="1" x14ac:dyDescent="0.35">
      <c r="A88" s="153" t="str">
        <f>IF('[1]Список участников женщины'!E16&lt;&gt;0,'[1]Список участников женщины'!E16,"")</f>
        <v/>
      </c>
      <c r="B88" s="154"/>
      <c r="C88" s="154"/>
      <c r="D88" s="154"/>
      <c r="E88" s="154"/>
      <c r="F88" s="94"/>
      <c r="G88" s="154" t="str">
        <f>IF('[1]Список участников женщины'!E17&lt;&gt;0,'[1]Список участников женщины'!E17,"")</f>
        <v>Лелюк А.Ф. (ВК, г. Майкоп)</v>
      </c>
      <c r="H88" s="154"/>
      <c r="I88" s="154" t="str">
        <f>IF('[1]Список участников женщины'!E18&lt;&gt;0,'[1]Список участников женщины'!E18,"")</f>
        <v>Азаров С.С. (ВК, Санкт-Петербург)</v>
      </c>
      <c r="J88" s="154"/>
      <c r="K88" s="154"/>
      <c r="L88" s="155"/>
    </row>
    <row r="89" spans="1:12" ht="14.4" thickTop="1" x14ac:dyDescent="0.3"/>
  </sheetData>
  <mergeCells count="36">
    <mergeCell ref="E21:E22"/>
    <mergeCell ref="F21:F22"/>
    <mergeCell ref="G21:G22"/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A83:E83"/>
    <mergeCell ref="F83:L83"/>
    <mergeCell ref="A88:E88"/>
    <mergeCell ref="G88:H88"/>
    <mergeCell ref="I88:L88"/>
    <mergeCell ref="H15:L15"/>
    <mergeCell ref="A72:D72"/>
    <mergeCell ref="A82:E82"/>
    <mergeCell ref="G82:H82"/>
    <mergeCell ref="I82:L82"/>
    <mergeCell ref="H21:H22"/>
    <mergeCell ref="I21:I22"/>
    <mergeCell ref="J21:J22"/>
    <mergeCell ref="K21:K22"/>
    <mergeCell ref="L21:L22"/>
    <mergeCell ref="G72:L72"/>
    <mergeCell ref="A15:G15"/>
    <mergeCell ref="A21:A22"/>
    <mergeCell ref="B21:B22"/>
    <mergeCell ref="C21:C22"/>
    <mergeCell ref="D21:D2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юниорки 17-18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</dc:creator>
  <cp:lastModifiedBy>Пользователь</cp:lastModifiedBy>
  <dcterms:created xsi:type="dcterms:W3CDTF">2021-04-05T14:55:37Z</dcterms:created>
  <dcterms:modified xsi:type="dcterms:W3CDTF">2021-04-06T10:56:46Z</dcterms:modified>
</cp:coreProperties>
</file>