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A607D0C0-402F-43FD-8D80-07A97FA22C6F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Ж ОЧКИ" sheetId="100" r:id="rId1"/>
  </sheets>
  <definedNames>
    <definedName name="_xlnm._FilterDatabase" localSheetId="0" hidden="1">'Ж ОЧКИ'!$B$21:$W$29</definedName>
    <definedName name="_xlnm.Print_Area" localSheetId="0">'Ж ОЧКИ'!$A$1:$W$46</definedName>
    <definedName name="чччч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00" l="1"/>
  <c r="H37" i="100"/>
  <c r="H35" i="100"/>
  <c r="H36" i="100"/>
  <c r="H34" i="100" l="1"/>
  <c r="H33" i="100" s="1"/>
  <c r="U46" i="100" l="1"/>
  <c r="H46" i="100"/>
  <c r="E46" i="100"/>
  <c r="W38" i="100"/>
  <c r="W37" i="100"/>
  <c r="W34" i="100"/>
  <c r="W33" i="100"/>
  <c r="W32" i="100"/>
</calcChain>
</file>

<file path=xl/sharedStrings.xml><?xml version="1.0" encoding="utf-8"?>
<sst xmlns="http://schemas.openxmlformats.org/spreadsheetml/2006/main" count="100" uniqueCount="85">
  <si>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</si>
  <si>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</si>
  <si>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</si>
  <si>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</si>
  <si>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</si>
  <si>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</si>
  <si>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</si>
  <si>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</si>
  <si>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</si>
  <si>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</si>
  <si>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</si>
  <si>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</si>
  <si>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</si>
  <si>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</si>
  <si>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</si>
  <si>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</si>
  <si>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</si>
  <si>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</si>
  <si>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</si>
  <si>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</si>
  <si>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</si>
  <si>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Заявлено</t>
  </si>
  <si>
    <t>Стартовало</t>
  </si>
  <si>
    <t>Н. стартовало</t>
  </si>
  <si>
    <t>ЗМС</t>
  </si>
  <si>
    <t>КМС</t>
  </si>
  <si>
    <t>Субъектов РФ</t>
  </si>
  <si>
    <t>ДАТА РОЖД.</t>
  </si>
  <si>
    <t>UCI ID</t>
  </si>
  <si>
    <t>ДИСТАНЦИЯ: ДЛИНА КРУГА/КРУГОВ</t>
  </si>
  <si>
    <t>1 СР</t>
  </si>
  <si>
    <t/>
  </si>
  <si>
    <t>2 СР</t>
  </si>
  <si>
    <t>3 СР</t>
  </si>
  <si>
    <t>СУДЬЯ НА ФИНИШЕ</t>
  </si>
  <si>
    <t>ПОКРЫТИЕ ТРЕКА: дерево</t>
  </si>
  <si>
    <t>Осадки:</t>
  </si>
  <si>
    <t>ОЧКИ НА ПРОМЕЖУТОЧНЫХ ФИНИШАХ</t>
  </si>
  <si>
    <t>МЕСТО НА ФИНИШЕ</t>
  </si>
  <si>
    <t>ПРЕМИЯ ЗА КРУГИ</t>
  </si>
  <si>
    <t>+ ЗА КРУГ</t>
  </si>
  <si>
    <t>- ЗА КРУГ</t>
  </si>
  <si>
    <t>ОЧКИ</t>
  </si>
  <si>
    <t>трек - гонка по очкам</t>
  </si>
  <si>
    <t>ФЕДЕРАЦИЯ ВЕЛОСИПЕДНОГО СПОРТА РОССИИ</t>
  </si>
  <si>
    <t>МИНИСТЕРСТВО СПОРТА РОССИЙСКОЙ ФЕДЕРАЦИИ</t>
  </si>
  <si>
    <t>Женщины</t>
  </si>
  <si>
    <t>МЕСТО ПРОВЕДЕНИЯ: г. Майкоп</t>
  </si>
  <si>
    <t>Финишировало</t>
  </si>
  <si>
    <t>Н. финишировало</t>
  </si>
  <si>
    <t>Дисквалифицировано</t>
  </si>
  <si>
    <t>Могилевская Анастасия</t>
  </si>
  <si>
    <t>ДАТА ПРОВЕДЕНИЯ: 7 - 10 апреля 2023 г.</t>
  </si>
  <si>
    <t>Заходяко Алиса</t>
  </si>
  <si>
    <t>Краснодарский край</t>
  </si>
  <si>
    <t>Агаева Алина</t>
  </si>
  <si>
    <t>Майсурадзе Лия</t>
  </si>
  <si>
    <t>Володина Софья</t>
  </si>
  <si>
    <t>РостОбл</t>
  </si>
  <si>
    <t>Ростовская область</t>
  </si>
  <si>
    <t>ВСЕРОССИЙСКИЕ СОРЕВНОВАНИЯ</t>
  </si>
  <si>
    <t>Ружникова Анастасия</t>
  </si>
  <si>
    <t>Ковязина Валерия</t>
  </si>
  <si>
    <t>Иркутская область</t>
  </si>
  <si>
    <t xml:space="preserve">по велосипедному спорту </t>
  </si>
  <si>
    <t>ДЛИНА ТРЕКА: 200 м</t>
  </si>
  <si>
    <t>Республика Адыгея</t>
  </si>
  <si>
    <t>№ ЕКП 2022: 26287</t>
  </si>
  <si>
    <t>№ ВРВС: 0080311811Я</t>
  </si>
  <si>
    <t>НАЗВАНИЕ ТРАССЫ / РЕГ. НОМЕР: СТАДИОН ВЕЛОТРЕК</t>
  </si>
  <si>
    <t>Влажность: 76%</t>
  </si>
  <si>
    <t>Ветер: 2 м/с</t>
  </si>
  <si>
    <t>СРЕДНЯЯ СКОРОСТЬ:</t>
  </si>
  <si>
    <t>ВРЕМЯ ГОНКИ:</t>
  </si>
  <si>
    <t>снята</t>
  </si>
  <si>
    <t>Максимова Е. Г. (ВК, г.Тула)</t>
  </si>
  <si>
    <t>Лелюк А. Ф. (ВК, Майкоп, Республика Адыгея)</t>
  </si>
  <si>
    <t>Температура: +12</t>
  </si>
  <si>
    <t>0,200/100</t>
  </si>
  <si>
    <t>понижение за непрямолинейную езду (10ф)</t>
  </si>
  <si>
    <t>Валова А. С. (ВК, г. Москва)</t>
  </si>
  <si>
    <t>Ростовская область, Тульская область</t>
  </si>
  <si>
    <t>НФ</t>
  </si>
  <si>
    <t>Время гонки: 0:32:22</t>
  </si>
  <si>
    <t>Средняя скорость: 37,0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</si>
</sst>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:mm:ss.00"/>
    <numFmt numFmtId="166" formatCode="m:ss.000"/>
  </numFmts>
  <fonts count="30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Calibri (Основной текст)"/>
      <charset val="204"/>
    </font>
    <font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16" fillId="0" borderId="0"/>
    <xf numFmtId="0" fontId="5" fillId="0" borderId="0"/>
    <xf numFmtId="0" fontId="26" fillId="0" borderId="0"/>
  </cellStyleXfs>
  <cellXfs count="192">
    <xf numFmtId="0" fontId="0" fillId="0" borderId="0" xfId="0"/>
    <xf numFmtId="0" fontId="7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7" fillId="0" borderId="27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14" fontId="7" fillId="0" borderId="27" xfId="0" applyNumberFormat="1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65" fontId="7" fillId="0" borderId="27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7" fillId="0" borderId="27" xfId="0" applyNumberFormat="1" applyFont="1" applyBorder="1" applyAlignment="1">
      <alignment vertical="center"/>
    </xf>
    <xf numFmtId="165" fontId="13" fillId="3" borderId="2" xfId="0" applyNumberFormat="1" applyFont="1" applyFill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14" fontId="7" fillId="0" borderId="21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0" fillId="0" borderId="0" xfId="0" applyNumberFormat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vertical="center"/>
    </xf>
    <xf numFmtId="14" fontId="22" fillId="0" borderId="32" xfId="0" applyNumberFormat="1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" fontId="21" fillId="0" borderId="2" xfId="0" applyNumberFormat="1" applyFont="1" applyBorder="1"/>
    <xf numFmtId="0" fontId="22" fillId="0" borderId="2" xfId="0" applyFont="1" applyBorder="1" applyAlignment="1">
      <alignment horizontal="right" vertical="center"/>
    </xf>
    <xf numFmtId="165" fontId="22" fillId="0" borderId="2" xfId="0" applyNumberFormat="1" applyFont="1" applyBorder="1" applyAlignment="1">
      <alignment vertical="center"/>
    </xf>
    <xf numFmtId="2" fontId="22" fillId="0" borderId="33" xfId="0" applyNumberFormat="1" applyFont="1" applyBorder="1" applyAlignment="1">
      <alignment vertical="center"/>
    </xf>
    <xf numFmtId="14" fontId="22" fillId="0" borderId="3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9" fontId="22" fillId="0" borderId="34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1" fontId="21" fillId="0" borderId="0" xfId="0" applyNumberFormat="1" applyFont="1"/>
    <xf numFmtId="0" fontId="22" fillId="0" borderId="0" xfId="0" applyFont="1" applyAlignment="1">
      <alignment horizontal="right" vertical="center"/>
    </xf>
    <xf numFmtId="165" fontId="22" fillId="0" borderId="0" xfId="0" applyNumberFormat="1" applyFont="1" applyAlignment="1">
      <alignment vertical="center"/>
    </xf>
    <xf numFmtId="2" fontId="22" fillId="0" borderId="35" xfId="0" applyNumberFormat="1" applyFont="1" applyBorder="1" applyAlignment="1">
      <alignment vertical="center"/>
    </xf>
    <xf numFmtId="14" fontId="22" fillId="0" borderId="31" xfId="0" applyNumberFormat="1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49" fontId="22" fillId="0" borderId="31" xfId="0" applyNumberFormat="1" applyFont="1" applyBorder="1" applyAlignment="1">
      <alignment horizontal="left" vertical="center"/>
    </xf>
    <xf numFmtId="49" fontId="22" fillId="0" borderId="3" xfId="0" applyNumberFormat="1" applyFont="1" applyBorder="1" applyAlignment="1">
      <alignment horizontal="left" vertical="center"/>
    </xf>
    <xf numFmtId="0" fontId="21" fillId="0" borderId="3" xfId="0" applyFont="1" applyBorder="1"/>
    <xf numFmtId="1" fontId="21" fillId="0" borderId="3" xfId="0" applyNumberFormat="1" applyFont="1" applyBorder="1"/>
    <xf numFmtId="0" fontId="22" fillId="0" borderId="3" xfId="0" applyFont="1" applyBorder="1" applyAlignment="1">
      <alignment horizontal="right" vertical="center"/>
    </xf>
    <xf numFmtId="165" fontId="22" fillId="0" borderId="3" xfId="0" applyNumberFormat="1" applyFont="1" applyBorder="1" applyAlignment="1">
      <alignment vertical="center"/>
    </xf>
    <xf numFmtId="2" fontId="22" fillId="0" borderId="3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14" fontId="22" fillId="0" borderId="0" xfId="0" applyNumberFormat="1" applyFont="1" applyAlignment="1">
      <alignment vertical="center"/>
    </xf>
    <xf numFmtId="165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vertical="center"/>
    </xf>
    <xf numFmtId="0" fontId="22" fillId="0" borderId="11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horizontal="center" vertical="center"/>
    </xf>
    <xf numFmtId="1" fontId="25" fillId="0" borderId="5" xfId="0" applyNumberFormat="1" applyFont="1" applyBorder="1" applyAlignment="1">
      <alignment horizontal="left" vertical="center"/>
    </xf>
    <xf numFmtId="0" fontId="27" fillId="0" borderId="21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14" fontId="18" fillId="0" borderId="1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2" fontId="23" fillId="0" borderId="4" xfId="0" applyNumberFormat="1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2" fontId="23" fillId="0" borderId="0" xfId="0" applyNumberFormat="1" applyFont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49" fontId="23" fillId="0" borderId="5" xfId="0" applyNumberFormat="1" applyFont="1" applyBorder="1" applyAlignment="1">
      <alignment horizontal="left" vertical="center"/>
    </xf>
    <xf numFmtId="9" fontId="23" fillId="0" borderId="5" xfId="0" applyNumberFormat="1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8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left" vertical="center"/>
    </xf>
    <xf numFmtId="165" fontId="25" fillId="0" borderId="5" xfId="0" applyNumberFormat="1" applyFont="1" applyBorder="1" applyAlignment="1">
      <alignment horizontal="left" vertical="center"/>
    </xf>
    <xf numFmtId="0" fontId="29" fillId="0" borderId="13" xfId="0" applyFont="1" applyBorder="1" applyAlignment="1">
      <alignment horizontal="right" vertical="center"/>
    </xf>
    <xf numFmtId="0" fontId="29" fillId="0" borderId="15" xfId="0" applyFont="1" applyBorder="1" applyAlignment="1">
      <alignment horizontal="right" vertical="center"/>
    </xf>
    <xf numFmtId="2" fontId="13" fillId="3" borderId="3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14" fontId="1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left" vertical="center"/>
    </xf>
    <xf numFmtId="14" fontId="18" fillId="0" borderId="42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1" fontId="7" fillId="0" borderId="42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1" fontId="23" fillId="0" borderId="6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2" fillId="0" borderId="0" xfId="0" applyFont="1"/>
    <xf numFmtId="49" fontId="1" fillId="0" borderId="17" xfId="0" applyNumberFormat="1" applyFont="1" applyBorder="1" applyAlignment="1">
      <alignment horizontal="right" vertical="center"/>
    </xf>
    <xf numFmtId="0" fontId="29" fillId="0" borderId="14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165" fontId="25" fillId="0" borderId="4" xfId="0" applyNumberFormat="1" applyFont="1" applyBorder="1" applyAlignment="1">
      <alignment horizontal="left" vertical="center"/>
    </xf>
    <xf numFmtId="165" fontId="25" fillId="0" borderId="5" xfId="0" applyNumberFormat="1" applyFont="1" applyBorder="1" applyAlignment="1">
      <alignment horizontal="left" vertical="center"/>
    </xf>
    <xf numFmtId="165" fontId="25" fillId="0" borderId="17" xfId="0" applyNumberFormat="1" applyFont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7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4" fontId="8" fillId="2" borderId="37" xfId="3" applyNumberFormat="1" applyFont="1" applyFill="1" applyBorder="1" applyAlignment="1">
      <alignment horizontal="center" vertical="center" wrapText="1"/>
    </xf>
    <xf numFmtId="14" fontId="8" fillId="2" borderId="1" xfId="3" applyNumberFormat="1" applyFont="1" applyFill="1" applyBorder="1" applyAlignment="1">
      <alignment horizontal="center" vertical="center" wrapText="1"/>
    </xf>
    <xf numFmtId="1" fontId="8" fillId="2" borderId="37" xfId="3" applyNumberFormat="1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2" fontId="8" fillId="2" borderId="37" xfId="3" applyNumberFormat="1" applyFont="1" applyFill="1" applyBorder="1" applyAlignment="1">
      <alignment horizontal="center" vertical="center" wrapText="1"/>
    </xf>
    <xf numFmtId="2" fontId="8" fillId="2" borderId="1" xfId="3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65" fontId="8" fillId="2" borderId="39" xfId="3" applyNumberFormat="1" applyFont="1" applyFill="1" applyBorder="1" applyAlignment="1">
      <alignment horizontal="center" vertical="center" wrapText="1"/>
    </xf>
    <xf numFmtId="165" fontId="8" fillId="2" borderId="40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65" fontId="12" fillId="2" borderId="17" xfId="0" applyNumberFormat="1" applyFont="1" applyFill="1" applyBorder="1" applyAlignment="1">
      <alignment horizontal="center" vertical="center"/>
    </xf>
    <xf numFmtId="165" fontId="20" fillId="0" borderId="5" xfId="0" applyNumberFormat="1" applyFont="1" applyBorder="1" applyAlignment="1">
      <alignment horizontal="left" vertical="center"/>
    </xf>
    <xf numFmtId="165" fontId="20" fillId="0" borderId="17" xfId="0" applyNumberFormat="1" applyFont="1" applyBorder="1" applyAlignment="1">
      <alignment horizontal="left" vertical="center"/>
    </xf>
    <xf numFmtId="166" fontId="13" fillId="3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1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8" xr:uid="{F428EC06-96C2-45BE-968F-D955F387FD9B}"/>
    <cellStyle name="Обычный 3" xfId="7" xr:uid="{00000000-0005-0000-0000-000005000000}"/>
    <cellStyle name="Обычный 4" xfId="4" xr:uid="{00000000-0005-0000-0000-000006000000}"/>
    <cellStyle name="Обычный 5" xfId="10" xr:uid="{09D5AF22-1C02-0241-BAE1-4FE39E2FC9FC}"/>
    <cellStyle name="Обычный 6" xfId="9" xr:uid="{5EA7046A-C3BD-6C47-94C9-F07116081060}"/>
    <cellStyle name="Обычный_Стартовый протокол Смирнов_20101106_Results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302013</xdr:colOff>
      <xdr:row>5</xdr:row>
      <xdr:rowOff>74033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784564" cy="799382"/>
        </a:xfrm>
        <a:prstGeom prst="rect">
          <a:avLst/>
        </a:prstGeom>
      </xdr:spPr>
    </xdr:pic>
    <xdr:clientData/>
  </xdr:twoCellAnchor>
  <xdr:twoCellAnchor editAs="oneCell">
    <xdr:from>
      <xdr:col>2</xdr:col>
      <xdr:colOff>83465</xdr:colOff>
      <xdr:row>0</xdr:row>
      <xdr:rowOff>55830</xdr:rowOff>
    </xdr:from>
    <xdr:to>
      <xdr:col>3</xdr:col>
      <xdr:colOff>219349</xdr:colOff>
      <xdr:row>5</xdr:row>
      <xdr:rowOff>108880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660" y="55830"/>
          <a:ext cx="985194" cy="803744"/>
        </a:xfrm>
        <a:prstGeom prst="rect">
          <a:avLst/>
        </a:prstGeom>
      </xdr:spPr>
    </xdr:pic>
    <xdr:clientData/>
  </xdr:twoCellAnchor>
  <xdr:twoCellAnchor editAs="oneCell">
    <xdr:from>
      <xdr:col>22</xdr:col>
      <xdr:colOff>127774</xdr:colOff>
      <xdr:row>0</xdr:row>
      <xdr:rowOff>0</xdr:rowOff>
    </xdr:from>
    <xdr:to>
      <xdr:col>22</xdr:col>
      <xdr:colOff>1138353</xdr:colOff>
      <xdr:row>5</xdr:row>
      <xdr:rowOff>259885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8B0919F-DF0C-4D05-9345-6C0095C03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1494" y="0"/>
          <a:ext cx="1010579" cy="1010579"/>
        </a:xfrm>
        <a:prstGeom prst="rect">
          <a:avLst/>
        </a:prstGeom>
      </xdr:spPr>
    </xdr:pic>
    <xdr:clientData/>
  </xdr:twoCellAnchor>
  <xdr:twoCellAnchor editAs="oneCell">
    <xdr:from>
      <xdr:col>5</xdr:col>
      <xdr:colOff>186266</xdr:colOff>
      <xdr:row>40</xdr:row>
      <xdr:rowOff>95251</xdr:rowOff>
    </xdr:from>
    <xdr:to>
      <xdr:col>6</xdr:col>
      <xdr:colOff>700506</xdr:colOff>
      <xdr:row>44</xdr:row>
      <xdr:rowOff>50446</xdr:rowOff>
    </xdr:to>
    <xdr:pic>
      <xdr:nvPicPr>
        <xdr:cNvPr id="4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D25341AB-205E-6143-B84E-E926239A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8183" y="13208001"/>
          <a:ext cx="1191573" cy="674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48684</xdr:colOff>
      <xdr:row>39</xdr:row>
      <xdr:rowOff>150726</xdr:rowOff>
    </xdr:from>
    <xdr:to>
      <xdr:col>16</xdr:col>
      <xdr:colOff>115002</xdr:colOff>
      <xdr:row>44</xdr:row>
      <xdr:rowOff>66990</xdr:rowOff>
    </xdr:to>
    <xdr:pic>
      <xdr:nvPicPr>
        <xdr:cNvPr id="5" name="Рисунок 2" descr="C:\Users\Judge\Desktop\Максимова.jpg">
          <a:extLst>
            <a:ext uri="{FF2B5EF4-FFF2-40B4-BE49-F238E27FC236}">
              <a16:creationId xmlns:a16="http://schemas.microsoft.com/office/drawing/2014/main" id="{DE48D7A0-03A4-B94E-808E-709A8FF4BE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  <a14:imgEffect>
                    <a14:brightnessContrast contrast="3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7501" b="15225"/>
        <a:stretch/>
      </xdr:blipFill>
      <xdr:spPr bwMode="auto">
        <a:xfrm>
          <a:off x="7517959" y="7318550"/>
          <a:ext cx="1104647" cy="820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399</xdr:colOff>
      <xdr:row>40</xdr:row>
      <xdr:rowOff>167473</xdr:rowOff>
    </xdr:from>
    <xdr:to>
      <xdr:col>22</xdr:col>
      <xdr:colOff>664141</xdr:colOff>
      <xdr:row>44</xdr:row>
      <xdr:rowOff>58615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C3B6481-C755-034D-BBAB-E09D9502F8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24010" b="14158"/>
        <a:stretch/>
      </xdr:blipFill>
      <xdr:spPr>
        <a:xfrm>
          <a:off x="11279674" y="7536264"/>
          <a:ext cx="1576467" cy="594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W47"/>
  <sheetViews>
    <sheetView tabSelected="1" view="pageBreakPreview" topLeftCell="B1" zoomScale="91" zoomScaleNormal="91" zoomScaleSheetLayoutView="91" workbookViewId="0">
      <selection activeCell="Y12" sqref="Y12"/>
    </sheetView>
  </sheetViews>
  <sheetFormatPr defaultColWidth="8.77734375" defaultRowHeight="13.2"/>
  <cols>
    <col min="1" max="1" width="7.44140625" customWidth="1"/>
    <col min="2" max="2" width="7.77734375" customWidth="1"/>
    <col min="3" max="3" width="12.77734375" customWidth="1"/>
    <col min="4" max="4" width="20.33203125" customWidth="1"/>
    <col min="5" max="5" width="11.109375" customWidth="1"/>
    <col min="7" max="7" width="21.6640625" customWidth="1"/>
    <col min="8" max="17" width="3.77734375" customWidth="1"/>
    <col min="18" max="18" width="9.77734375" style="37" customWidth="1"/>
    <col min="19" max="20" width="9.33203125" customWidth="1"/>
    <col min="21" max="21" width="8.33203125" customWidth="1"/>
    <col min="22" max="22" width="13.33203125" customWidth="1"/>
    <col min="23" max="23" width="21.109375" customWidth="1"/>
  </cols>
  <sheetData>
    <row r="1" spans="1:23" ht="21">
      <c r="A1" s="191" t="s">
        <v>45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</row>
    <row r="2" spans="1:23" ht="3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</row>
    <row r="3" spans="1:23" ht="21">
      <c r="A3" s="191" t="s">
        <v>44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</row>
    <row r="4" spans="1:23" ht="7.95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</row>
    <row r="5" spans="1:23" ht="6.75" customHeight="1">
      <c r="A5" s="129" t="s">
        <v>31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ht="22.5" customHeight="1">
      <c r="A6" s="190" t="s">
        <v>60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</row>
    <row r="7" spans="1:23" ht="21">
      <c r="A7" s="165" t="s">
        <v>64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pans="1:23" ht="8.25" customHeight="1" thickBot="1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pans="1:23" ht="18.600000000000001" thickTop="1">
      <c r="A9" s="167" t="s">
        <v>18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9"/>
    </row>
    <row r="10" spans="1:23" ht="18">
      <c r="A10" s="170" t="s">
        <v>43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2"/>
    </row>
    <row r="11" spans="1:23" ht="18">
      <c r="A11" s="173" t="s">
        <v>46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5"/>
    </row>
    <row r="12" spans="1:23" ht="8.4" customHeight="1">
      <c r="A12" s="176" t="s">
        <v>31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8"/>
    </row>
    <row r="13" spans="1:23" ht="15.6">
      <c r="A13" s="179" t="s">
        <v>47</v>
      </c>
      <c r="B13" s="180"/>
      <c r="C13" s="180"/>
      <c r="D13" s="180"/>
      <c r="E13" s="103"/>
      <c r="F13" s="104"/>
      <c r="G13" s="105" t="s">
        <v>73</v>
      </c>
      <c r="H13" s="24"/>
      <c r="I13" s="189" t="s">
        <v>83</v>
      </c>
      <c r="J13" s="189"/>
      <c r="K13" s="189"/>
      <c r="L13" s="189"/>
      <c r="M13" s="189"/>
      <c r="N13" s="189"/>
      <c r="O13" s="189"/>
      <c r="P13" s="24"/>
      <c r="Q13" s="24"/>
      <c r="R13" s="34"/>
      <c r="S13" s="24"/>
      <c r="T13" s="21"/>
      <c r="U13" s="11"/>
      <c r="V13" s="8"/>
      <c r="W13" s="100" t="s">
        <v>68</v>
      </c>
    </row>
    <row r="14" spans="1:23" ht="15.6">
      <c r="A14" s="127" t="s">
        <v>52</v>
      </c>
      <c r="B14" s="128"/>
      <c r="C14" s="128"/>
      <c r="D14" s="128"/>
      <c r="E14" s="106"/>
      <c r="F14" s="107"/>
      <c r="G14" s="108" t="s">
        <v>72</v>
      </c>
      <c r="H14" s="25"/>
      <c r="I14" s="102" t="s">
        <v>84</v>
      </c>
      <c r="J14" s="102"/>
      <c r="K14" s="25"/>
      <c r="L14" s="25"/>
      <c r="M14" s="25"/>
      <c r="N14" s="25"/>
      <c r="O14" s="25"/>
      <c r="P14" s="25"/>
      <c r="Q14" s="25"/>
      <c r="R14" s="35"/>
      <c r="S14" s="25"/>
      <c r="T14" s="22"/>
      <c r="U14" s="12"/>
      <c r="V14" s="9"/>
      <c r="W14" s="101" t="s">
        <v>67</v>
      </c>
    </row>
    <row r="15" spans="1:23" ht="14.4">
      <c r="A15" s="181" t="s">
        <v>8</v>
      </c>
      <c r="B15" s="182"/>
      <c r="C15" s="182"/>
      <c r="D15" s="182"/>
      <c r="E15" s="182"/>
      <c r="F15" s="182"/>
      <c r="G15" s="183"/>
      <c r="H15" s="184" t="s">
        <v>0</v>
      </c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6"/>
    </row>
    <row r="16" spans="1:23" ht="14.4">
      <c r="A16" s="16" t="s">
        <v>14</v>
      </c>
      <c r="B16" s="17"/>
      <c r="C16" s="17"/>
      <c r="D16" s="18"/>
      <c r="E16" s="2" t="s">
        <v>31</v>
      </c>
      <c r="F16" s="18"/>
      <c r="G16" s="2"/>
      <c r="H16" s="143" t="s">
        <v>69</v>
      </c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8"/>
    </row>
    <row r="17" spans="1:23" ht="14.4">
      <c r="A17" s="16" t="s">
        <v>15</v>
      </c>
      <c r="B17" s="17"/>
      <c r="C17" s="17"/>
      <c r="D17" s="2"/>
      <c r="E17" s="14"/>
      <c r="F17" s="18"/>
      <c r="G17" s="30" t="s">
        <v>80</v>
      </c>
      <c r="H17" s="143" t="s">
        <v>35</v>
      </c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5"/>
    </row>
    <row r="18" spans="1:23" ht="14.4">
      <c r="A18" s="16" t="s">
        <v>16</v>
      </c>
      <c r="B18" s="17"/>
      <c r="C18" s="17"/>
      <c r="D18" s="2"/>
      <c r="E18" s="14"/>
      <c r="F18" s="18"/>
      <c r="G18" s="30" t="s">
        <v>75</v>
      </c>
      <c r="H18" s="143" t="s">
        <v>65</v>
      </c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5"/>
    </row>
    <row r="19" spans="1:23" ht="16.2" thickBot="1">
      <c r="A19" s="16" t="s">
        <v>13</v>
      </c>
      <c r="B19" s="3"/>
      <c r="C19" s="3"/>
      <c r="D19" s="1"/>
      <c r="E19" s="26"/>
      <c r="F19" s="1"/>
      <c r="G19" s="78" t="s">
        <v>76</v>
      </c>
      <c r="H19" s="98" t="s">
        <v>29</v>
      </c>
      <c r="I19" s="99"/>
      <c r="J19" s="99"/>
      <c r="K19" s="99"/>
      <c r="L19" s="99"/>
      <c r="M19" s="99"/>
      <c r="N19" s="99"/>
      <c r="O19" s="99"/>
      <c r="P19" s="99"/>
      <c r="Q19" s="99"/>
      <c r="R19" s="77"/>
      <c r="S19" s="99"/>
      <c r="T19" s="123"/>
      <c r="U19" s="124"/>
      <c r="V19" s="125"/>
      <c r="W19" s="126" t="s">
        <v>78</v>
      </c>
    </row>
    <row r="20" spans="1:23" ht="7.5" customHeight="1" thickTop="1" thickBot="1">
      <c r="A20" s="6"/>
      <c r="B20" s="5"/>
      <c r="C20" s="5"/>
      <c r="D20" s="4"/>
      <c r="E20" s="15"/>
      <c r="F20" s="4"/>
      <c r="G20" s="4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36"/>
      <c r="S20" s="20"/>
      <c r="T20" s="23"/>
      <c r="U20" s="13"/>
      <c r="V20" s="4"/>
      <c r="W20" s="7"/>
    </row>
    <row r="21" spans="1:23" s="38" customFormat="1" ht="14.4" thickTop="1">
      <c r="A21" s="146" t="s">
        <v>6</v>
      </c>
      <c r="B21" s="148" t="s">
        <v>10</v>
      </c>
      <c r="C21" s="148" t="s">
        <v>28</v>
      </c>
      <c r="D21" s="148" t="s">
        <v>1</v>
      </c>
      <c r="E21" s="150" t="s">
        <v>27</v>
      </c>
      <c r="F21" s="148" t="s">
        <v>7</v>
      </c>
      <c r="G21" s="148" t="s">
        <v>11</v>
      </c>
      <c r="H21" s="160" t="s">
        <v>37</v>
      </c>
      <c r="I21" s="161"/>
      <c r="J21" s="161"/>
      <c r="K21" s="161"/>
      <c r="L21" s="161"/>
      <c r="M21" s="161"/>
      <c r="N21" s="161"/>
      <c r="O21" s="161"/>
      <c r="P21" s="161"/>
      <c r="Q21" s="162"/>
      <c r="R21" s="152" t="s">
        <v>38</v>
      </c>
      <c r="S21" s="163" t="s">
        <v>39</v>
      </c>
      <c r="T21" s="164"/>
      <c r="U21" s="154" t="s">
        <v>42</v>
      </c>
      <c r="V21" s="156" t="s">
        <v>20</v>
      </c>
      <c r="W21" s="158" t="s">
        <v>12</v>
      </c>
    </row>
    <row r="22" spans="1:23" s="38" customFormat="1" ht="13.8">
      <c r="A22" s="147"/>
      <c r="B22" s="149"/>
      <c r="C22" s="149"/>
      <c r="D22" s="149"/>
      <c r="E22" s="151"/>
      <c r="F22" s="149"/>
      <c r="G22" s="149"/>
      <c r="H22" s="39">
        <v>1</v>
      </c>
      <c r="I22" s="39">
        <v>2</v>
      </c>
      <c r="J22" s="39">
        <v>3</v>
      </c>
      <c r="K22" s="39">
        <v>4</v>
      </c>
      <c r="L22" s="39">
        <v>5</v>
      </c>
      <c r="M22" s="39">
        <v>6</v>
      </c>
      <c r="N22" s="39">
        <v>7</v>
      </c>
      <c r="O22" s="39">
        <v>8</v>
      </c>
      <c r="P22" s="39">
        <v>9</v>
      </c>
      <c r="Q22" s="39">
        <v>10</v>
      </c>
      <c r="R22" s="153"/>
      <c r="S22" s="32" t="s">
        <v>40</v>
      </c>
      <c r="T22" s="32" t="s">
        <v>41</v>
      </c>
      <c r="U22" s="155"/>
      <c r="V22" s="157"/>
      <c r="W22" s="159"/>
    </row>
    <row r="23" spans="1:23" ht="19.95" customHeight="1">
      <c r="A23" s="27">
        <v>1</v>
      </c>
      <c r="B23" s="28">
        <v>13</v>
      </c>
      <c r="C23" s="79">
        <v>10036021437</v>
      </c>
      <c r="D23" s="79" t="s">
        <v>57</v>
      </c>
      <c r="E23" s="80">
        <v>37302</v>
      </c>
      <c r="F23" s="80" t="s">
        <v>25</v>
      </c>
      <c r="G23" s="31" t="s">
        <v>81</v>
      </c>
      <c r="H23" s="28">
        <v>3</v>
      </c>
      <c r="I23" s="28">
        <v>3</v>
      </c>
      <c r="J23" s="28">
        <v>5</v>
      </c>
      <c r="K23" s="28">
        <v>2</v>
      </c>
      <c r="L23" s="28">
        <v>1</v>
      </c>
      <c r="M23" s="28">
        <v>2</v>
      </c>
      <c r="N23" s="28">
        <v>3</v>
      </c>
      <c r="O23" s="28">
        <v>3</v>
      </c>
      <c r="P23" s="28">
        <v>3</v>
      </c>
      <c r="Q23" s="28">
        <v>6</v>
      </c>
      <c r="R23" s="33">
        <v>2</v>
      </c>
      <c r="S23" s="33"/>
      <c r="T23" s="33"/>
      <c r="U23" s="33">
        <v>31</v>
      </c>
      <c r="V23" s="28" t="s">
        <v>19</v>
      </c>
      <c r="W23" s="29"/>
    </row>
    <row r="24" spans="1:23" ht="16.5" customHeight="1">
      <c r="A24" s="27">
        <v>2</v>
      </c>
      <c r="B24" s="28">
        <v>15</v>
      </c>
      <c r="C24" s="79">
        <v>10104450792</v>
      </c>
      <c r="D24" s="79" t="s">
        <v>62</v>
      </c>
      <c r="E24" s="80">
        <v>38473</v>
      </c>
      <c r="F24" s="80" t="s">
        <v>25</v>
      </c>
      <c r="G24" s="31" t="s">
        <v>63</v>
      </c>
      <c r="H24" s="28">
        <v>2</v>
      </c>
      <c r="I24" s="28">
        <v>2</v>
      </c>
      <c r="J24" s="28">
        <v>1</v>
      </c>
      <c r="K24" s="28"/>
      <c r="L24" s="28">
        <v>3</v>
      </c>
      <c r="M24" s="28">
        <v>1</v>
      </c>
      <c r="N24" s="28">
        <v>5</v>
      </c>
      <c r="O24" s="28">
        <v>2</v>
      </c>
      <c r="P24" s="28">
        <v>2</v>
      </c>
      <c r="Q24" s="28">
        <v>10</v>
      </c>
      <c r="R24" s="33">
        <v>1</v>
      </c>
      <c r="S24" s="33"/>
      <c r="T24" s="33"/>
      <c r="U24" s="33">
        <v>28</v>
      </c>
      <c r="V24" s="28" t="s">
        <v>19</v>
      </c>
      <c r="W24" s="29"/>
    </row>
    <row r="25" spans="1:23" ht="19.95" customHeight="1">
      <c r="A25" s="27">
        <v>3</v>
      </c>
      <c r="B25" s="28">
        <v>5</v>
      </c>
      <c r="C25" s="79">
        <v>10080746117</v>
      </c>
      <c r="D25" s="79" t="s">
        <v>51</v>
      </c>
      <c r="E25" s="80">
        <v>37876</v>
      </c>
      <c r="F25" s="80" t="s">
        <v>25</v>
      </c>
      <c r="G25" s="31" t="s">
        <v>66</v>
      </c>
      <c r="H25" s="28">
        <v>1</v>
      </c>
      <c r="I25" s="28">
        <v>5</v>
      </c>
      <c r="J25" s="28">
        <v>3</v>
      </c>
      <c r="K25" s="28">
        <v>3</v>
      </c>
      <c r="L25" s="28"/>
      <c r="M25" s="28"/>
      <c r="N25" s="28">
        <v>2</v>
      </c>
      <c r="O25" s="28">
        <v>5</v>
      </c>
      <c r="P25" s="28">
        <v>5</v>
      </c>
      <c r="Q25" s="28"/>
      <c r="R25" s="33">
        <v>6</v>
      </c>
      <c r="S25" s="33"/>
      <c r="T25" s="33"/>
      <c r="U25" s="33">
        <v>24</v>
      </c>
      <c r="V25" s="28" t="s">
        <v>25</v>
      </c>
      <c r="W25" s="96" t="s">
        <v>79</v>
      </c>
    </row>
    <row r="26" spans="1:23" ht="16.5" customHeight="1">
      <c r="A26" s="27">
        <v>4</v>
      </c>
      <c r="B26" s="28">
        <v>6</v>
      </c>
      <c r="C26" s="79">
        <v>10082146856</v>
      </c>
      <c r="D26" s="79" t="s">
        <v>53</v>
      </c>
      <c r="E26" s="80">
        <v>38316</v>
      </c>
      <c r="F26" s="80" t="s">
        <v>25</v>
      </c>
      <c r="G26" s="31" t="s">
        <v>54</v>
      </c>
      <c r="H26" s="28">
        <v>5</v>
      </c>
      <c r="I26" s="28"/>
      <c r="J26" s="28"/>
      <c r="K26" s="28">
        <v>1</v>
      </c>
      <c r="L26" s="28">
        <v>2</v>
      </c>
      <c r="M26" s="28">
        <v>5</v>
      </c>
      <c r="N26" s="28"/>
      <c r="O26" s="28">
        <v>1</v>
      </c>
      <c r="P26" s="28"/>
      <c r="Q26" s="28">
        <v>4</v>
      </c>
      <c r="R26" s="33">
        <v>3</v>
      </c>
      <c r="S26" s="33"/>
      <c r="T26" s="33"/>
      <c r="U26" s="33">
        <v>18</v>
      </c>
      <c r="V26" s="28" t="s">
        <v>25</v>
      </c>
      <c r="W26" s="29"/>
    </row>
    <row r="27" spans="1:23" ht="16.5" customHeight="1">
      <c r="A27" s="27">
        <v>5</v>
      </c>
      <c r="B27" s="28">
        <v>14</v>
      </c>
      <c r="C27" s="79">
        <v>10104450186</v>
      </c>
      <c r="D27" s="79" t="s">
        <v>61</v>
      </c>
      <c r="E27" s="80">
        <v>38405</v>
      </c>
      <c r="F27" s="80" t="s">
        <v>25</v>
      </c>
      <c r="G27" s="31" t="s">
        <v>63</v>
      </c>
      <c r="H27" s="28"/>
      <c r="I27" s="28"/>
      <c r="J27" s="28">
        <v>2</v>
      </c>
      <c r="K27" s="28"/>
      <c r="L27" s="28">
        <v>5</v>
      </c>
      <c r="M27" s="28"/>
      <c r="N27" s="28"/>
      <c r="O27" s="28"/>
      <c r="P27" s="28">
        <v>1</v>
      </c>
      <c r="Q27" s="28">
        <v>2</v>
      </c>
      <c r="R27" s="33">
        <v>4</v>
      </c>
      <c r="S27" s="33"/>
      <c r="T27" s="33"/>
      <c r="U27" s="33">
        <v>10</v>
      </c>
      <c r="V27" s="28"/>
      <c r="W27" s="29"/>
    </row>
    <row r="28" spans="1:23" ht="16.5" customHeight="1">
      <c r="A28" s="27">
        <v>6</v>
      </c>
      <c r="B28" s="28">
        <v>11</v>
      </c>
      <c r="C28" s="79">
        <v>10077621606</v>
      </c>
      <c r="D28" s="79" t="s">
        <v>55</v>
      </c>
      <c r="E28" s="80">
        <v>38545</v>
      </c>
      <c r="F28" s="80" t="s">
        <v>30</v>
      </c>
      <c r="G28" s="31" t="s">
        <v>59</v>
      </c>
      <c r="H28" s="28"/>
      <c r="I28" s="28">
        <v>1</v>
      </c>
      <c r="J28" s="28"/>
      <c r="K28" s="28">
        <v>5</v>
      </c>
      <c r="L28" s="28"/>
      <c r="M28" s="28">
        <v>3</v>
      </c>
      <c r="N28" s="28"/>
      <c r="O28" s="28"/>
      <c r="P28" s="28"/>
      <c r="Q28" s="28"/>
      <c r="R28" s="33">
        <v>5</v>
      </c>
      <c r="S28" s="33"/>
      <c r="T28" s="33">
        <v>20</v>
      </c>
      <c r="U28" s="33">
        <v>-11</v>
      </c>
      <c r="V28" s="28"/>
      <c r="W28" s="29"/>
    </row>
    <row r="29" spans="1:23" ht="16.5" customHeight="1" thickBot="1">
      <c r="A29" s="115" t="s">
        <v>82</v>
      </c>
      <c r="B29" s="116">
        <v>12</v>
      </c>
      <c r="C29" s="117">
        <v>10077621303</v>
      </c>
      <c r="D29" s="117" t="s">
        <v>56</v>
      </c>
      <c r="E29" s="118">
        <v>38665</v>
      </c>
      <c r="F29" s="118" t="s">
        <v>30</v>
      </c>
      <c r="G29" s="119" t="s">
        <v>58</v>
      </c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20"/>
      <c r="S29" s="120"/>
      <c r="T29" s="120">
        <v>40</v>
      </c>
      <c r="U29" s="120">
        <v>-40</v>
      </c>
      <c r="V29" s="116"/>
      <c r="W29" s="121" t="s">
        <v>74</v>
      </c>
    </row>
    <row r="30" spans="1:23" ht="9.6" customHeight="1" thickTop="1" thickBot="1">
      <c r="A30" s="109"/>
      <c r="B30" s="97"/>
      <c r="C30" s="110"/>
      <c r="D30" s="110"/>
      <c r="E30" s="111"/>
      <c r="F30" s="111"/>
      <c r="G30" s="112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113"/>
      <c r="S30" s="113"/>
      <c r="T30" s="113"/>
      <c r="U30" s="113"/>
      <c r="V30" s="97"/>
      <c r="W30" s="114"/>
    </row>
    <row r="31" spans="1:23" ht="15" thickTop="1">
      <c r="A31" s="131" t="s">
        <v>4</v>
      </c>
      <c r="B31" s="132"/>
      <c r="C31" s="132"/>
      <c r="D31" s="132"/>
      <c r="E31" s="40"/>
      <c r="F31" s="40"/>
      <c r="G31" s="132" t="s">
        <v>5</v>
      </c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3"/>
    </row>
    <row r="32" spans="1:23" ht="13.8">
      <c r="A32" s="90" t="s">
        <v>77</v>
      </c>
      <c r="B32" s="91"/>
      <c r="C32" s="92"/>
      <c r="D32" s="91"/>
      <c r="E32" s="41"/>
      <c r="F32" s="42"/>
      <c r="G32" s="19" t="s">
        <v>26</v>
      </c>
      <c r="H32" s="122">
        <v>4</v>
      </c>
      <c r="I32" s="43"/>
      <c r="J32" s="44"/>
      <c r="K32" s="44"/>
      <c r="L32" s="44"/>
      <c r="M32" s="44"/>
      <c r="N32" s="44"/>
      <c r="O32" s="44"/>
      <c r="P32" s="44"/>
      <c r="Q32" s="44"/>
      <c r="R32" s="45"/>
      <c r="S32" s="46"/>
      <c r="T32" s="47"/>
      <c r="U32" s="48"/>
      <c r="V32" s="81" t="s">
        <v>24</v>
      </c>
      <c r="W32" s="82">
        <f>COUNTIF(F23:F47,"ЗМС")</f>
        <v>0</v>
      </c>
    </row>
    <row r="33" spans="1:23" ht="13.8">
      <c r="A33" s="90" t="s">
        <v>70</v>
      </c>
      <c r="B33" s="91"/>
      <c r="C33" s="93"/>
      <c r="D33" s="91"/>
      <c r="E33" s="49"/>
      <c r="F33" s="50"/>
      <c r="G33" s="10" t="s">
        <v>21</v>
      </c>
      <c r="H33" s="73">
        <f>H34+H38</f>
        <v>7</v>
      </c>
      <c r="I33" s="51"/>
      <c r="J33" s="52"/>
      <c r="K33" s="52"/>
      <c r="L33" s="52"/>
      <c r="M33" s="52"/>
      <c r="N33" s="52"/>
      <c r="O33" s="52"/>
      <c r="P33" s="52"/>
      <c r="Q33" s="52"/>
      <c r="R33" s="53"/>
      <c r="S33" s="54"/>
      <c r="T33" s="55"/>
      <c r="U33" s="56"/>
      <c r="V33" s="81" t="s">
        <v>17</v>
      </c>
      <c r="W33" s="82">
        <f>COUNTIF(F23:F47,"МСМК")</f>
        <v>0</v>
      </c>
    </row>
    <row r="34" spans="1:23" ht="13.8">
      <c r="A34" s="90" t="s">
        <v>36</v>
      </c>
      <c r="B34" s="91"/>
      <c r="C34" s="94"/>
      <c r="D34" s="91"/>
      <c r="E34" s="49"/>
      <c r="F34" s="50"/>
      <c r="G34" s="10" t="s">
        <v>22</v>
      </c>
      <c r="H34" s="73">
        <f>H35+H36+H37</f>
        <v>7</v>
      </c>
      <c r="I34" s="51"/>
      <c r="J34" s="52"/>
      <c r="K34" s="52"/>
      <c r="L34" s="52"/>
      <c r="M34" s="52"/>
      <c r="N34" s="52"/>
      <c r="O34" s="52"/>
      <c r="P34" s="52"/>
      <c r="Q34" s="52"/>
      <c r="R34" s="53"/>
      <c r="S34" s="54"/>
      <c r="T34" s="55"/>
      <c r="U34" s="56"/>
      <c r="V34" s="81" t="s">
        <v>19</v>
      </c>
      <c r="W34" s="82">
        <f>COUNTIF(F23:F47,"МС")</f>
        <v>0</v>
      </c>
    </row>
    <row r="35" spans="1:23" ht="13.8">
      <c r="A35" s="90" t="s">
        <v>71</v>
      </c>
      <c r="B35" s="91"/>
      <c r="C35" s="94"/>
      <c r="D35" s="91"/>
      <c r="E35" s="49"/>
      <c r="F35" s="50"/>
      <c r="G35" s="10" t="s">
        <v>48</v>
      </c>
      <c r="H35" s="73">
        <f>COUNT(A15:A29)</f>
        <v>6</v>
      </c>
      <c r="I35" s="51"/>
      <c r="J35" s="52"/>
      <c r="K35" s="52"/>
      <c r="L35" s="52"/>
      <c r="M35" s="52"/>
      <c r="N35" s="52"/>
      <c r="O35" s="52"/>
      <c r="P35" s="52"/>
      <c r="Q35" s="52"/>
      <c r="R35" s="53"/>
      <c r="S35" s="54"/>
      <c r="T35" s="55"/>
      <c r="U35" s="56"/>
      <c r="V35" s="81" t="s">
        <v>25</v>
      </c>
      <c r="W35" s="82">
        <v>5</v>
      </c>
    </row>
    <row r="36" spans="1:23" ht="13.8">
      <c r="A36" s="90"/>
      <c r="B36" s="91"/>
      <c r="C36" s="94"/>
      <c r="D36" s="91"/>
      <c r="E36" s="49"/>
      <c r="F36" s="50"/>
      <c r="G36" s="10" t="s">
        <v>49</v>
      </c>
      <c r="H36" s="73">
        <f>COUNTIF(A15:A29,"НФ")</f>
        <v>1</v>
      </c>
      <c r="I36" s="51"/>
      <c r="J36" s="52"/>
      <c r="K36" s="52"/>
      <c r="L36" s="52"/>
      <c r="M36" s="52"/>
      <c r="N36" s="52"/>
      <c r="O36" s="52"/>
      <c r="P36" s="52"/>
      <c r="Q36" s="52"/>
      <c r="R36" s="53"/>
      <c r="S36" s="54"/>
      <c r="T36" s="55"/>
      <c r="U36" s="56"/>
      <c r="V36" s="81" t="s">
        <v>30</v>
      </c>
      <c r="W36" s="82">
        <v>2</v>
      </c>
    </row>
    <row r="37" spans="1:23" ht="13.8">
      <c r="A37" s="90"/>
      <c r="B37" s="91"/>
      <c r="C37" s="94"/>
      <c r="D37" s="91"/>
      <c r="E37" s="49"/>
      <c r="F37" s="50"/>
      <c r="G37" s="10" t="s">
        <v>50</v>
      </c>
      <c r="H37" s="73">
        <f>COUNTIF(A15:A29,"ДСКВ")</f>
        <v>0</v>
      </c>
      <c r="I37" s="51"/>
      <c r="J37" s="52"/>
      <c r="K37" s="52"/>
      <c r="L37" s="52"/>
      <c r="M37" s="52"/>
      <c r="N37" s="52"/>
      <c r="O37" s="52"/>
      <c r="P37" s="52"/>
      <c r="Q37" s="52"/>
      <c r="R37" s="53"/>
      <c r="S37" s="54"/>
      <c r="T37" s="55"/>
      <c r="U37" s="56"/>
      <c r="V37" s="83" t="s">
        <v>32</v>
      </c>
      <c r="W37" s="82">
        <f>COUNTIF(F23:F47,"2 СР")</f>
        <v>0</v>
      </c>
    </row>
    <row r="38" spans="1:23" ht="13.8">
      <c r="A38" s="90"/>
      <c r="B38" s="91"/>
      <c r="C38" s="91"/>
      <c r="D38" s="95"/>
      <c r="E38" s="57"/>
      <c r="F38" s="58"/>
      <c r="G38" s="10" t="s">
        <v>23</v>
      </c>
      <c r="H38" s="73">
        <f>COUNTIF(A15:A29,"НС")</f>
        <v>0</v>
      </c>
      <c r="I38" s="59"/>
      <c r="J38" s="60"/>
      <c r="K38" s="61"/>
      <c r="L38" s="61"/>
      <c r="M38" s="60"/>
      <c r="N38" s="60"/>
      <c r="O38" s="60"/>
      <c r="P38" s="60"/>
      <c r="Q38" s="60"/>
      <c r="R38" s="62"/>
      <c r="S38" s="63"/>
      <c r="T38" s="64"/>
      <c r="U38" s="65"/>
      <c r="V38" s="83" t="s">
        <v>33</v>
      </c>
      <c r="W38" s="82">
        <f>COUNTIF(F23:F47,"3 СР")</f>
        <v>0</v>
      </c>
    </row>
    <row r="39" spans="1:23" ht="5.25" customHeight="1">
      <c r="A39" s="66"/>
      <c r="B39" s="67"/>
      <c r="C39" s="67"/>
      <c r="D39" s="50"/>
      <c r="E39" s="68"/>
      <c r="F39" s="50"/>
      <c r="G39" s="50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70"/>
      <c r="S39" s="69"/>
      <c r="T39" s="55"/>
      <c r="U39" s="71"/>
      <c r="V39" s="50"/>
      <c r="W39" s="72"/>
    </row>
    <row r="40" spans="1:23" ht="15.6">
      <c r="A40" s="142" t="s">
        <v>2</v>
      </c>
      <c r="B40" s="134"/>
      <c r="C40" s="134"/>
      <c r="D40" s="134"/>
      <c r="E40" s="134" t="s">
        <v>9</v>
      </c>
      <c r="F40" s="134"/>
      <c r="G40" s="134"/>
      <c r="H40" s="134" t="s">
        <v>3</v>
      </c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 t="s">
        <v>34</v>
      </c>
      <c r="V40" s="134"/>
      <c r="W40" s="135"/>
    </row>
    <row r="41" spans="1:23" ht="13.8">
      <c r="A41" s="138"/>
      <c r="B41" s="130"/>
      <c r="C41" s="130"/>
      <c r="D41" s="130"/>
      <c r="E41" s="130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40"/>
    </row>
    <row r="42" spans="1:23" ht="13.8">
      <c r="A42" s="84"/>
      <c r="B42" s="74"/>
      <c r="C42" s="74"/>
      <c r="D42" s="74"/>
      <c r="E42" s="85"/>
      <c r="F42" s="74"/>
      <c r="G42" s="74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86"/>
      <c r="S42" s="76"/>
      <c r="T42" s="76"/>
      <c r="U42" s="74"/>
      <c r="V42" s="74"/>
      <c r="W42" s="87"/>
    </row>
    <row r="43" spans="1:23" ht="13.8">
      <c r="A43" s="84"/>
      <c r="B43" s="74"/>
      <c r="C43" s="74"/>
      <c r="D43" s="74"/>
      <c r="E43" s="85"/>
      <c r="F43" s="74"/>
      <c r="G43" s="74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86"/>
      <c r="S43" s="76"/>
      <c r="T43" s="76"/>
      <c r="U43" s="74"/>
      <c r="V43" s="74"/>
      <c r="W43" s="87"/>
    </row>
    <row r="44" spans="1:23" ht="13.8">
      <c r="A44" s="84"/>
      <c r="B44" s="74"/>
      <c r="C44" s="74"/>
      <c r="D44" s="74"/>
      <c r="E44" s="85"/>
      <c r="F44" s="74"/>
      <c r="G44" s="74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86"/>
      <c r="S44" s="76"/>
      <c r="T44" s="76"/>
      <c r="U44" s="74"/>
      <c r="V44" s="74"/>
      <c r="W44" s="87"/>
    </row>
    <row r="45" spans="1:23" ht="13.8">
      <c r="A45" s="84"/>
      <c r="B45" s="74"/>
      <c r="C45" s="74"/>
      <c r="D45" s="74"/>
      <c r="E45" s="85"/>
      <c r="F45" s="74"/>
      <c r="G45" s="74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86"/>
      <c r="S45" s="76"/>
      <c r="T45" s="88"/>
      <c r="U45" s="89"/>
      <c r="V45" s="75"/>
      <c r="W45" s="87"/>
    </row>
    <row r="46" spans="1:23" ht="16.2" thickBot="1">
      <c r="A46" s="141" t="s">
        <v>31</v>
      </c>
      <c r="B46" s="136"/>
      <c r="C46" s="136"/>
      <c r="D46" s="136"/>
      <c r="E46" s="136" t="str">
        <f>G17</f>
        <v>Валова А. С. (ВК, г. Москва)</v>
      </c>
      <c r="F46" s="136"/>
      <c r="G46" s="136"/>
      <c r="H46" s="136" t="str">
        <f>G18</f>
        <v>Максимова Е. Г. (ВК, г.Тула)</v>
      </c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 t="str">
        <f>G19</f>
        <v>Лелюк А. Ф. (ВК, Майкоп, Республика Адыгея)</v>
      </c>
      <c r="V46" s="136"/>
      <c r="W46" s="137"/>
    </row>
    <row r="47" spans="1:23" ht="13.8" thickTop="1"/>
  </sheetData>
  <mergeCells count="45">
    <mergeCell ref="A6:W6"/>
    <mergeCell ref="A1:W1"/>
    <mergeCell ref="A2:W2"/>
    <mergeCell ref="A3:W3"/>
    <mergeCell ref="A4:W4"/>
    <mergeCell ref="A5:W5"/>
    <mergeCell ref="H17:W17"/>
    <mergeCell ref="A7:W7"/>
    <mergeCell ref="A8:W8"/>
    <mergeCell ref="A9:W9"/>
    <mergeCell ref="A10:W10"/>
    <mergeCell ref="A11:W11"/>
    <mergeCell ref="A12:W12"/>
    <mergeCell ref="A13:D13"/>
    <mergeCell ref="A14:D14"/>
    <mergeCell ref="A15:G15"/>
    <mergeCell ref="H15:W15"/>
    <mergeCell ref="H16:W16"/>
    <mergeCell ref="I13:O13"/>
    <mergeCell ref="H18:W18"/>
    <mergeCell ref="A21:A22"/>
    <mergeCell ref="B21:B22"/>
    <mergeCell ref="C21:C22"/>
    <mergeCell ref="D21:D22"/>
    <mergeCell ref="E21:E22"/>
    <mergeCell ref="F21:F22"/>
    <mergeCell ref="G21:G22"/>
    <mergeCell ref="R21:R22"/>
    <mergeCell ref="U21:U22"/>
    <mergeCell ref="V21:V22"/>
    <mergeCell ref="W21:W22"/>
    <mergeCell ref="H21:Q21"/>
    <mergeCell ref="S21:T21"/>
    <mergeCell ref="A31:D31"/>
    <mergeCell ref="G31:W31"/>
    <mergeCell ref="U40:W40"/>
    <mergeCell ref="U46:W46"/>
    <mergeCell ref="A41:E41"/>
    <mergeCell ref="F41:W41"/>
    <mergeCell ref="A46:D46"/>
    <mergeCell ref="E46:G46"/>
    <mergeCell ref="H46:T46"/>
    <mergeCell ref="A40:D40"/>
    <mergeCell ref="E40:G40"/>
    <mergeCell ref="H40:T40"/>
  </mergeCells>
  <conditionalFormatting sqref="G35:G38">
    <cfRule type="duplicateValues" dxfId="1" priority="1"/>
  </conditionalFormatting>
  <conditionalFormatting sqref="I38:J38 I35:Q37 M38:Q38">
    <cfRule type="duplicateValues" dxfId="0" priority="5"/>
  </conditionalFormatting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 ОЧКИ</vt:lpstr>
      <vt:lpstr>'Ж ОЧКИ'!Область_печати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2023-04-11T05:43:26Z</cp:lastPrinted>
  <dcterms:created xsi:type="dcterms:W3CDTF">1996-10-08T23:32:33Z</dcterms:created>
  <dcterms:modified xsi:type="dcterms:W3CDTF">2023-04-11T08:30:14Z</dcterms:modified>
</cp:coreProperties>
</file>