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ВС/"/>
    </mc:Choice>
  </mc:AlternateContent>
  <xr:revisionPtr revIDLastSave="0" documentId="13_ncr:1_{54D27C25-1BA5-2249-B519-08B3D864BB6E}" xr6:coauthVersionLast="47" xr6:coauthVersionMax="47" xr10:uidLastSave="{00000000-0000-0000-0000-000000000000}"/>
  <bookViews>
    <workbookView xWindow="680" yWindow="1000" windowWidth="27840" windowHeight="15600" xr2:uid="{2DDD04E2-7659-C643-B62E-9961C702FF16}"/>
  </bookViews>
  <sheets>
    <sheet name="спринтФМ " sheetId="2" r:id="rId1"/>
    <sheet name="Лист1" sheetId="1" r:id="rId2"/>
  </sheets>
  <externalReferences>
    <externalReference r:id="rId3"/>
  </externalReferences>
  <definedNames>
    <definedName name="_xlnm.Print_Area" localSheetId="0">'спринтФМ '!$A$1:$J$65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2" l="1"/>
  <c r="F63" i="2"/>
  <c r="D63" i="2"/>
  <c r="G55" i="2"/>
  <c r="G54" i="2"/>
  <c r="G53" i="2"/>
  <c r="G52" i="2"/>
  <c r="G51" i="2"/>
  <c r="G50" i="2" s="1"/>
  <c r="G46" i="2"/>
  <c r="F46" i="2"/>
  <c r="E46" i="2"/>
  <c r="D46" i="2"/>
  <c r="C46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<sst xmlns="http://schemas.openxmlformats.org/spreadsheetml/2006/main" count="59" uniqueCount="57">
  <si>
    <t>Министерство спорта Российской Федерации</t>
  </si>
  <si>
    <t>Федерация велосипедного спорта России</t>
  </si>
  <si>
    <t/>
  </si>
  <si>
    <t>ВСЕРОССИЙСКИЕ СОРЕВНОВАНИЯ</t>
  </si>
  <si>
    <t>по велосипедному спорту</t>
  </si>
  <si>
    <t>ИТОГОВЫЙ ПРОТОКОЛ</t>
  </si>
  <si>
    <t>Трек - Спринт</t>
  </si>
  <si>
    <t>МЕСТО ПРОВЕДЕНИЯ: г. Тула</t>
  </si>
  <si>
    <t>НАЧАЛО ГОНКИ:</t>
  </si>
  <si>
    <t>№ ВРВС: 0080431611Я</t>
  </si>
  <si>
    <t>ДАТА ПРОВЕДЕНИЯ: 15 мая 2023 года</t>
  </si>
  <si>
    <t>ОКОНЧАНИЕ ГОНКИ:</t>
  </si>
  <si>
    <t>№ ЕКП 2023: 26288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</si>
  <si>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</si>
  <si>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</si>
  <si>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</si>
  <si>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</si>
  <si>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>ГЛАВНЫЙ СУДЬЯ:</t>
  </si>
  <si>
    <t>Гниденко В.Н. (ВК, .Тула)</t>
  </si>
  <si>
    <t>ПОКРЫТИЕ ТРЕКА: бетон</t>
  </si>
  <si>
    <t>ГЛАВНЫЙ СЕКРЕТАРЬ:</t>
  </si>
  <si>
    <t>Максимова Е. Г (ВК, Тула)</t>
  </si>
  <si>
    <t>ДЛИНА ТРЕКА: 333м</t>
  </si>
  <si>
    <t>СУДЬЯ НА ФИНИШЕ:</t>
  </si>
  <si>
    <t>Копылов С. В. (ВК, Тула)</t>
  </si>
  <si>
    <t>ДИСТАНЦИЯ: ДЛИНА КРУГА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</si>
  <si>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</si>
  <si>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</si>
  <si>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</si>
  <si>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</si>
  <si>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</si>
  <si>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</si>
  <si>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</si>
  <si>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</si>
  <si>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</si>
  <si>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КМС</t>
  </si>
  <si>
    <t>1 СР</t>
  </si>
  <si>
    <t>2 СР</t>
  </si>
  <si>
    <t>3 СР</t>
  </si>
  <si>
    <t>ПОГОДНЫЕ УСЛОВИЯ</t>
  </si>
  <si>
    <t>СТАТИСТИКА ГОНКИ</t>
  </si>
  <si>
    <t>Температура: +15</t>
  </si>
  <si>
    <t>Субъектов РФ</t>
  </si>
  <si>
    <t>Влажность: 57%</t>
  </si>
  <si>
    <t>Заявлено</t>
  </si>
  <si>
    <t xml:space="preserve">Осадки: 0 </t>
  </si>
  <si>
    <t>Стартовало</t>
  </si>
  <si>
    <t>Ветер: 3 м/с</t>
  </si>
  <si>
    <t>Финишировало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</si>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</sst>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.00"/>
    <numFmt numFmtId="165" formatCode="mm:ss.000"/>
    <numFmt numFmtId="166" formatCode="yyyy"/>
  </numFmts>
  <fonts count="28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6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  <charset val="204"/>
    </font>
    <font>
      <b/>
      <sz val="14"/>
      <color theme="1"/>
      <name val="Calibri (Основной текст)"/>
      <charset val="204"/>
    </font>
    <font>
      <sz val="14"/>
      <color theme="1"/>
      <name val="Calibri (Основной текст)"/>
      <charset val="204"/>
    </font>
    <font>
      <sz val="10"/>
      <color theme="1"/>
      <name val="Calibri (Основной текст)"/>
      <charset val="204"/>
    </font>
    <font>
      <b/>
      <sz val="10"/>
      <color theme="1"/>
      <name val="Calibri (Основной текст)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mo"/>
    </font>
    <font>
      <sz val="8"/>
      <color theme="1"/>
      <name val="Calibri"/>
      <family val="2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</fills>
  <borders count="3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14" fontId="8" fillId="0" borderId="11" xfId="1" applyNumberFormat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9" fillId="0" borderId="11" xfId="1" applyFont="1" applyBorder="1" applyAlignment="1">
      <alignment horizontal="left" vertical="center"/>
    </xf>
    <xf numFmtId="164" fontId="8" fillId="2" borderId="11" xfId="1" applyNumberFormat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right" vertical="center"/>
    </xf>
    <xf numFmtId="0" fontId="10" fillId="0" borderId="0" xfId="1" applyFont="1"/>
    <xf numFmtId="14" fontId="8" fillId="0" borderId="8" xfId="1" applyNumberFormat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9" fillId="0" borderId="8" xfId="1" applyFont="1" applyBorder="1" applyAlignment="1">
      <alignment horizontal="left" vertical="center"/>
    </xf>
    <xf numFmtId="164" fontId="8" fillId="2" borderId="8" xfId="1" applyNumberFormat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right" vertical="center"/>
    </xf>
    <xf numFmtId="0" fontId="11" fillId="0" borderId="13" xfId="1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0" fontId="11" fillId="0" borderId="14" xfId="1" applyFont="1" applyBorder="1" applyAlignment="1">
      <alignment vertical="center"/>
    </xf>
    <xf numFmtId="0" fontId="13" fillId="0" borderId="14" xfId="1" applyFont="1" applyBorder="1" applyAlignment="1">
      <alignment horizontal="right" vertical="center"/>
    </xf>
    <xf numFmtId="164" fontId="14" fillId="0" borderId="16" xfId="1" applyNumberFormat="1" applyFont="1" applyBorder="1" applyAlignment="1">
      <alignment vertical="center"/>
    </xf>
    <xf numFmtId="164" fontId="14" fillId="0" borderId="17" xfId="1" applyNumberFormat="1" applyFont="1" applyBorder="1" applyAlignment="1">
      <alignment vertical="center"/>
    </xf>
    <xf numFmtId="14" fontId="12" fillId="0" borderId="14" xfId="1" applyNumberFormat="1" applyFont="1" applyBorder="1" applyAlignment="1">
      <alignment vertical="center"/>
    </xf>
    <xf numFmtId="0" fontId="12" fillId="0" borderId="14" xfId="1" applyFont="1" applyBorder="1" applyAlignment="1">
      <alignment horizontal="right" vertical="center"/>
    </xf>
    <xf numFmtId="0" fontId="11" fillId="0" borderId="18" xfId="1" applyFont="1" applyBorder="1" applyAlignment="1">
      <alignment vertical="center"/>
    </xf>
    <xf numFmtId="0" fontId="12" fillId="0" borderId="19" xfId="1" applyFont="1" applyBorder="1" applyAlignment="1">
      <alignment horizontal="center" vertical="center"/>
    </xf>
    <xf numFmtId="0" fontId="12" fillId="0" borderId="19" xfId="1" applyFont="1" applyBorder="1" applyAlignment="1">
      <alignment vertical="center"/>
    </xf>
    <xf numFmtId="14" fontId="12" fillId="0" borderId="19" xfId="1" applyNumberFormat="1" applyFont="1" applyBorder="1" applyAlignment="1">
      <alignment vertical="center"/>
    </xf>
    <xf numFmtId="0" fontId="15" fillId="0" borderId="20" xfId="1" applyFont="1" applyBorder="1" applyAlignment="1">
      <alignment horizontal="right" vertical="center"/>
    </xf>
    <xf numFmtId="164" fontId="14" fillId="0" borderId="21" xfId="1" applyNumberFormat="1" applyFont="1" applyBorder="1" applyAlignment="1">
      <alignment horizontal="left" vertical="center"/>
    </xf>
    <xf numFmtId="0" fontId="14" fillId="0" borderId="22" xfId="1" applyFont="1" applyBorder="1" applyAlignment="1">
      <alignment horizontal="right" vertical="center"/>
    </xf>
    <xf numFmtId="0" fontId="16" fillId="0" borderId="23" xfId="1" applyFont="1" applyBorder="1" applyAlignment="1">
      <alignment vertical="center"/>
    </xf>
    <xf numFmtId="0" fontId="16" fillId="0" borderId="24" xfId="1" applyFont="1" applyBorder="1" applyAlignment="1">
      <alignment horizontal="center" vertical="center"/>
    </xf>
    <xf numFmtId="0" fontId="16" fillId="0" borderId="24" xfId="1" applyFont="1" applyBorder="1" applyAlignment="1">
      <alignment vertical="center"/>
    </xf>
    <xf numFmtId="14" fontId="16" fillId="0" borderId="24" xfId="1" applyNumberFormat="1" applyFont="1" applyBorder="1" applyAlignment="1">
      <alignment vertical="center"/>
    </xf>
    <xf numFmtId="164" fontId="16" fillId="0" borderId="24" xfId="1" applyNumberFormat="1" applyFont="1" applyBorder="1" applyAlignment="1">
      <alignment horizontal="center" vertical="center"/>
    </xf>
    <xf numFmtId="0" fontId="17" fillId="3" borderId="25" xfId="1" applyFont="1" applyFill="1" applyBorder="1" applyAlignment="1">
      <alignment horizontal="center" vertical="center"/>
    </xf>
    <xf numFmtId="0" fontId="17" fillId="3" borderId="26" xfId="1" applyFont="1" applyFill="1" applyBorder="1" applyAlignment="1">
      <alignment horizontal="center" vertical="center" wrapText="1"/>
    </xf>
    <xf numFmtId="14" fontId="17" fillId="3" borderId="26" xfId="1" applyNumberFormat="1" applyFont="1" applyFill="1" applyBorder="1" applyAlignment="1">
      <alignment horizontal="center" vertical="center" wrapText="1"/>
    </xf>
    <xf numFmtId="0" fontId="17" fillId="3" borderId="27" xfId="1" applyFont="1" applyFill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left" vertical="center"/>
    </xf>
    <xf numFmtId="14" fontId="18" fillId="4" borderId="15" xfId="1" applyNumberFormat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/>
    </xf>
    <xf numFmtId="0" fontId="19" fillId="4" borderId="29" xfId="1" applyFont="1" applyFill="1" applyBorder="1" applyAlignment="1">
      <alignment horizontal="center" vertical="center" wrapText="1"/>
    </xf>
    <xf numFmtId="165" fontId="16" fillId="0" borderId="29" xfId="1" applyNumberFormat="1" applyFont="1" applyBorder="1" applyAlignment="1">
      <alignment horizontal="center" vertical="center"/>
    </xf>
    <xf numFmtId="165" fontId="16" fillId="0" borderId="31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0" fillId="0" borderId="0" xfId="1" applyFont="1"/>
    <xf numFmtId="165" fontId="21" fillId="0" borderId="31" xfId="1" applyNumberFormat="1" applyFont="1" applyBorder="1" applyAlignment="1">
      <alignment horizontal="left" vertical="center" wrapText="1"/>
    </xf>
    <xf numFmtId="0" fontId="22" fillId="4" borderId="0" xfId="1" applyFont="1" applyFill="1" applyAlignment="1">
      <alignment horizontal="center"/>
    </xf>
    <xf numFmtId="0" fontId="23" fillId="4" borderId="0" xfId="1" applyFont="1" applyFill="1" applyAlignment="1">
      <alignment horizontal="center"/>
    </xf>
    <xf numFmtId="0" fontId="18" fillId="0" borderId="30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" fillId="5" borderId="0" xfId="1" applyFill="1" applyAlignment="1">
      <alignment horizontal="center"/>
    </xf>
    <xf numFmtId="0" fontId="10" fillId="4" borderId="32" xfId="1" applyFont="1" applyFill="1" applyBorder="1" applyAlignment="1">
      <alignment horizontal="center"/>
    </xf>
    <xf numFmtId="0" fontId="19" fillId="4" borderId="32" xfId="1" applyFont="1" applyFill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left"/>
    </xf>
    <xf numFmtId="0" fontId="25" fillId="0" borderId="3" xfId="1" applyFont="1" applyBorder="1" applyAlignment="1">
      <alignment vertical="center" wrapText="1"/>
    </xf>
    <xf numFmtId="14" fontId="24" fillId="0" borderId="3" xfId="1" applyNumberFormat="1" applyFont="1" applyBorder="1" applyAlignment="1">
      <alignment horizontal="center" vertical="center" wrapText="1"/>
    </xf>
    <xf numFmtId="166" fontId="24" fillId="0" borderId="0" xfId="1" applyNumberFormat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164" fontId="24" fillId="0" borderId="3" xfId="1" applyNumberFormat="1" applyFont="1" applyBorder="1" applyAlignment="1">
      <alignment horizontal="center" vertical="center" wrapText="1"/>
    </xf>
    <xf numFmtId="0" fontId="26" fillId="3" borderId="34" xfId="1" applyFont="1" applyFill="1" applyBorder="1" applyAlignment="1">
      <alignment vertical="center"/>
    </xf>
    <xf numFmtId="0" fontId="16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49" fontId="4" fillId="0" borderId="14" xfId="1" applyNumberFormat="1" applyFont="1" applyBorder="1" applyAlignment="1">
      <alignment horizontal="left" vertical="center"/>
    </xf>
    <xf numFmtId="14" fontId="4" fillId="0" borderId="36" xfId="1" applyNumberFormat="1" applyFont="1" applyBorder="1" applyAlignment="1">
      <alignment vertical="center"/>
    </xf>
    <xf numFmtId="0" fontId="16" fillId="0" borderId="16" xfId="1" applyFont="1" applyBorder="1" applyAlignment="1">
      <alignment horizontal="left" vertical="center"/>
    </xf>
    <xf numFmtId="0" fontId="16" fillId="0" borderId="15" xfId="1" applyFont="1" applyBorder="1" applyAlignment="1">
      <alignment horizontal="center" vertical="center"/>
    </xf>
    <xf numFmtId="49" fontId="16" fillId="0" borderId="16" xfId="1" applyNumberFormat="1" applyFont="1" applyBorder="1" applyAlignment="1">
      <alignment vertical="center"/>
    </xf>
    <xf numFmtId="0" fontId="16" fillId="0" borderId="17" xfId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left" vertical="center"/>
    </xf>
    <xf numFmtId="14" fontId="4" fillId="0" borderId="37" xfId="1" applyNumberFormat="1" applyFont="1" applyBorder="1" applyAlignment="1">
      <alignment vertical="center"/>
    </xf>
    <xf numFmtId="49" fontId="16" fillId="0" borderId="16" xfId="1" applyNumberFormat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2" fontId="16" fillId="0" borderId="16" xfId="1" applyNumberFormat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2" fontId="4" fillId="0" borderId="16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4" fontId="4" fillId="0" borderId="38" xfId="1" applyNumberFormat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164" fontId="16" fillId="0" borderId="0" xfId="1" applyNumberFormat="1" applyFont="1" applyAlignment="1">
      <alignment horizontal="center" vertical="center"/>
    </xf>
    <xf numFmtId="164" fontId="16" fillId="0" borderId="6" xfId="1" applyNumberFormat="1" applyFont="1" applyBorder="1" applyAlignment="1">
      <alignment horizontal="center" vertical="center"/>
    </xf>
    <xf numFmtId="0" fontId="18" fillId="0" borderId="0" xfId="1" applyFont="1"/>
    <xf numFmtId="0" fontId="16" fillId="0" borderId="5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27" fillId="0" borderId="11" xfId="1" applyFont="1" applyBorder="1"/>
    <xf numFmtId="0" fontId="1" fillId="0" borderId="0" xfId="1"/>
    <xf numFmtId="0" fontId="27" fillId="0" borderId="8" xfId="1" applyFont="1" applyBorder="1"/>
    <xf numFmtId="0" fontId="27" fillId="0" borderId="12" xfId="1" applyFont="1" applyBorder="1"/>
    <xf numFmtId="0" fontId="27" fillId="0" borderId="6" xfId="1" applyFont="1" applyBorder="1"/>
    <xf numFmtId="0" fontId="27" fillId="0" borderId="9" xfId="1" applyFont="1" applyBorder="1"/>
    <xf numFmtId="0" fontId="19" fillId="0" borderId="18" xfId="1" applyFont="1" applyBorder="1" applyAlignment="1">
      <alignment horizontal="center" vertical="center"/>
    </xf>
    <xf numFmtId="0" fontId="27" fillId="0" borderId="19" xfId="1" applyFont="1" applyBorder="1"/>
    <xf numFmtId="0" fontId="19" fillId="0" borderId="19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/>
    </xf>
    <xf numFmtId="0" fontId="27" fillId="0" borderId="22" xfId="1" applyFont="1" applyBorder="1"/>
    <xf numFmtId="0" fontId="26" fillId="3" borderId="33" xfId="1" applyFont="1" applyFill="1" applyBorder="1" applyAlignment="1">
      <alignment horizontal="center" vertical="center"/>
    </xf>
    <xf numFmtId="0" fontId="27" fillId="0" borderId="34" xfId="1" applyFont="1" applyBorder="1"/>
    <xf numFmtId="0" fontId="26" fillId="3" borderId="34" xfId="1" applyFont="1" applyFill="1" applyBorder="1" applyAlignment="1">
      <alignment horizontal="center" vertical="center"/>
    </xf>
    <xf numFmtId="0" fontId="27" fillId="0" borderId="35" xfId="1" applyFont="1" applyBorder="1"/>
    <xf numFmtId="0" fontId="17" fillId="6" borderId="13" xfId="1" applyFont="1" applyFill="1" applyBorder="1" applyAlignment="1">
      <alignment horizontal="center" vertical="center"/>
    </xf>
    <xf numFmtId="0" fontId="27" fillId="0" borderId="14" xfId="1" applyFont="1" applyBorder="1"/>
    <xf numFmtId="0" fontId="17" fillId="6" borderId="14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/>
    </xf>
    <xf numFmtId="0" fontId="27" fillId="0" borderId="17" xfId="1" applyFont="1" applyBorder="1"/>
    <xf numFmtId="0" fontId="9" fillId="0" borderId="10" xfId="1" applyFont="1" applyBorder="1" applyAlignment="1">
      <alignment horizontal="left" vertical="center"/>
    </xf>
    <xf numFmtId="0" fontId="8" fillId="0" borderId="11" xfId="1" applyFont="1" applyBorder="1"/>
    <xf numFmtId="0" fontId="9" fillId="0" borderId="7" xfId="1" applyFont="1" applyBorder="1" applyAlignment="1">
      <alignment horizontal="left" vertical="center"/>
    </xf>
    <xf numFmtId="0" fontId="8" fillId="0" borderId="8" xfId="1" applyFont="1" applyBorder="1"/>
    <xf numFmtId="0" fontId="11" fillId="3" borderId="13" xfId="1" applyFont="1" applyFill="1" applyBorder="1" applyAlignment="1">
      <alignment horizontal="center" vertical="center"/>
    </xf>
    <xf numFmtId="0" fontId="12" fillId="0" borderId="14" xfId="1" applyFont="1" applyBorder="1"/>
    <xf numFmtId="0" fontId="12" fillId="0" borderId="15" xfId="1" applyFont="1" applyBorder="1"/>
    <xf numFmtId="164" fontId="11" fillId="3" borderId="16" xfId="1" applyNumberFormat="1" applyFont="1" applyFill="1" applyBorder="1" applyAlignment="1">
      <alignment horizontal="center" vertical="center"/>
    </xf>
    <xf numFmtId="0" fontId="12" fillId="0" borderId="17" xfId="1" applyFont="1" applyBorder="1"/>
    <xf numFmtId="164" fontId="14" fillId="0" borderId="16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3" xfId="1" applyFont="1" applyBorder="1"/>
    <xf numFmtId="0" fontId="7" fillId="0" borderId="4" xfId="1" applyFont="1" applyBorder="1"/>
    <xf numFmtId="0" fontId="6" fillId="2" borderId="5" xfId="1" applyFont="1" applyFill="1" applyBorder="1" applyAlignment="1">
      <alignment horizontal="center" vertical="center"/>
    </xf>
    <xf numFmtId="0" fontId="7" fillId="0" borderId="0" xfId="1" applyFont="1"/>
    <xf numFmtId="0" fontId="7" fillId="0" borderId="6" xfId="1" applyFont="1" applyBorder="1"/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0" borderId="9" xfId="1" applyFont="1" applyBorder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Обычный" xfId="0" builtinId="0"/>
    <cellStyle name="Обычный 5" xfId="1" xr:uid="{2D15705D-9AC8-1146-8CDD-781278DA6C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304799</xdr:colOff>
      <xdr:row>0</xdr:row>
      <xdr:rowOff>152400</xdr:rowOff>
    </xdr:from>
    <xdr:ext cx="790575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54AEB5EA-66FC-A341-A219-DD3E320077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799" y="152400"/>
          <a:ext cx="790575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142875</xdr:colOff>
      <xdr:row>0</xdr:row>
      <xdr:rowOff>133350</xdr:rowOff>
    </xdr:from>
    <xdr:ext cx="933450" cy="600075"/>
    <xdr:pic>
      <xdr:nvPicPr>
        <xdr:cNvPr id="3" name="image1.jpg">
          <a:extLst>
            <a:ext uri="{FF2B5EF4-FFF2-40B4-BE49-F238E27FC236}">
              <a16:creationId xmlns:a16="http://schemas.microsoft.com/office/drawing/2014/main" id="{90C4514B-B436-FF4F-A85D-DC8BBE9C50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97675" y="133350"/>
          <a:ext cx="93345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838201</xdr:colOff>
      <xdr:row>57</xdr:row>
      <xdr:rowOff>50800</xdr:rowOff>
    </xdr:from>
    <xdr:ext cx="762000" cy="552450"/>
    <xdr:pic>
      <xdr:nvPicPr>
        <xdr:cNvPr id="4" name="image5.png" descr="C:\Users\Judge\Desktop\Максимова.jpg">
          <a:extLst>
            <a:ext uri="{FF2B5EF4-FFF2-40B4-BE49-F238E27FC236}">
              <a16:creationId xmlns:a16="http://schemas.microsoft.com/office/drawing/2014/main" id="{6F13F097-DB40-8F45-9D3A-B06E4F1FDB6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78301" y="10109200"/>
          <a:ext cx="762000" cy="5524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546100</xdr:colOff>
      <xdr:row>57</xdr:row>
      <xdr:rowOff>38100</xdr:rowOff>
    </xdr:from>
    <xdr:to>
      <xdr:col>8</xdr:col>
      <xdr:colOff>520700</xdr:colOff>
      <xdr:row>61</xdr:row>
      <xdr:rowOff>45357</xdr:rowOff>
    </xdr:to>
    <xdr:pic>
      <xdr:nvPicPr>
        <xdr:cNvPr id="5" name="Рисунок 8">
          <a:extLst>
            <a:ext uri="{FF2B5EF4-FFF2-40B4-BE49-F238E27FC236}">
              <a16:creationId xmlns:a16="http://schemas.microsoft.com/office/drawing/2014/main" id="{B38BF1AD-BA84-CF43-9693-007A1645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300" y="10096500"/>
          <a:ext cx="1219200" cy="61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279400</xdr:colOff>
      <xdr:row>56</xdr:row>
      <xdr:rowOff>139700</xdr:rowOff>
    </xdr:from>
    <xdr:to>
      <xdr:col>4</xdr:col>
      <xdr:colOff>218813</xdr:colOff>
      <xdr:row>61</xdr:row>
      <xdr:rowOff>126871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FB87535-E3DD-DA47-88F4-0A9F3CAA113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10045700"/>
          <a:ext cx="1171313" cy="74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55;&#1056;%20&#1058;&#1059;&#1051;&#1040;%2012-16%20&#1052;&#1040;&#1071;.xlsx" TargetMode="External"/><Relationship Id="rId1" Type="http://schemas.openxmlformats.org/officeDocument/2006/relationships/externalLinkPath" Target="/Users/ekaterinamaksimova/Desktop/&#1055;&#1056;%20&#1058;&#1059;&#1051;&#1040;%2012-16%20&#1052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ринт д"/>
      <sheetName val="спринт м)"/>
      <sheetName val="спринт д над"/>
      <sheetName val="спринт м над"/>
      <sheetName val="над"/>
      <sheetName val="спринт д 1 4"/>
      <sheetName val="спринт д 1 4рег"/>
      <sheetName val="спринт д 1 4 (2)"/>
      <sheetName val="спринт м 1 4"/>
      <sheetName val="над рег 1 4"/>
      <sheetName val="ст 200 д (2)"/>
      <sheetName val="ст 200 ю (2)"/>
      <sheetName val="ст очки д "/>
      <sheetName val="ст очки м"/>
      <sheetName val="Д ОЧКИ"/>
      <sheetName val="Ю ОЧКИ "/>
      <sheetName val="преследка"/>
      <sheetName val="ст 200 д"/>
      <sheetName val="ст 200 ю"/>
      <sheetName val="ст 200 д РГ"/>
      <sheetName val="ст 200 ю РГ"/>
      <sheetName val="кейрин Д"/>
      <sheetName val="кейрин"/>
      <sheetName val="Кейрин.табл муж ф"/>
      <sheetName val="Кейрин.табл жен"/>
      <sheetName val="ст выб ю РГ"/>
      <sheetName val="ст выб д РГ"/>
      <sheetName val="ст выб ю"/>
      <sheetName val="ст выб д"/>
      <sheetName val="ст 500 Д"/>
      <sheetName val="ст 500 Ю"/>
      <sheetName val="старт 3км Д"/>
      <sheetName val="старт 3км Ю (2)"/>
      <sheetName val="тех 3 км д"/>
      <sheetName val="тех 3 км ю"/>
      <sheetName val="ст выб д 2"/>
      <sheetName val="ст выб ю 1"/>
      <sheetName val="ст выб ю РГ (2)"/>
      <sheetName val="ст выб д РГ (2)"/>
      <sheetName val="парная 3 км Ю Ф"/>
      <sheetName val="ст выб д 1"/>
      <sheetName val="ст выб ю 2"/>
      <sheetName val="ст скретч Д"/>
      <sheetName val="ст скретч Ю"/>
      <sheetName val="мой список М (2)"/>
      <sheetName val="мой списокД"/>
      <sheetName val="мой список М"/>
      <sheetName val="мой список РС"/>
      <sheetName val="спис ВС РЕГИОНЫ  РС"/>
      <sheetName val="спис ВС РЕГИОНЫ "/>
      <sheetName val="спис ПР РЕГИОНЫ"/>
      <sheetName val="спис ПР"/>
      <sheetName val="спис ВС"/>
      <sheetName val="спис РС"/>
      <sheetName val="парная 3 км Д"/>
      <sheetName val="парная 3 км Ю"/>
      <sheetName val="500схД"/>
      <sheetName val="500схЮ "/>
      <sheetName val="Скретч Д"/>
      <sheetName val="Скретч Ю"/>
      <sheetName val="парная 3 км Д Ф"/>
      <sheetName val="парная 3 км Д Ф все"/>
      <sheetName val="парная 3 км Ю1"/>
      <sheetName val="парная 3 км Ю Ф все"/>
      <sheetName val="кейрин Д "/>
      <sheetName val="кейрин М"/>
      <sheetName val="Д выб кв1"/>
      <sheetName val="Д выб кв2"/>
      <sheetName val="Ю выб кв1"/>
      <sheetName val="Ю выб кв2"/>
      <sheetName val="кейрин Д  (2)"/>
      <sheetName val="кейрин М (2)"/>
      <sheetName val="Д выб РГ  (2)"/>
      <sheetName val="Ю выб РГ (2)"/>
      <sheetName val="Д выб кв2 (2)"/>
      <sheetName val="Ю выб кв2 (2)"/>
      <sheetName val="кейрин Д  (3)"/>
      <sheetName val="кейрин М (3)"/>
      <sheetName val="кейрин ф Д"/>
      <sheetName val="кейрин ф Ю"/>
      <sheetName val="200схД"/>
      <sheetName val="200схЮ"/>
      <sheetName val="200схД РС"/>
      <sheetName val="200схЮ РС"/>
      <sheetName val="финалл д"/>
      <sheetName val="финал м"/>
      <sheetName val="финал д регион"/>
      <sheetName val="финал м рег"/>
      <sheetName val="спринтФД"/>
      <sheetName val="спринтФМ "/>
      <sheetName val="спринтФМ  РС"/>
      <sheetName val="спринтФД  Р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10131028691</v>
          </cell>
          <cell r="D9" t="str">
            <v>Зыбин Артем</v>
          </cell>
          <cell r="E9">
            <v>39747</v>
          </cell>
          <cell r="F9" t="str">
            <v>КМС</v>
          </cell>
          <cell r="G9" t="str">
            <v>Тульская область</v>
          </cell>
        </row>
        <row r="10">
          <cell r="B10">
            <v>2</v>
          </cell>
          <cell r="C10">
            <v>10204006717</v>
          </cell>
          <cell r="D10" t="str">
            <v>Сидоров Григорий</v>
          </cell>
          <cell r="E10">
            <v>39260</v>
          </cell>
          <cell r="F10" t="str">
            <v>КМС</v>
          </cell>
          <cell r="G10" t="str">
            <v>Тульская область</v>
          </cell>
        </row>
        <row r="11">
          <cell r="B11">
            <v>3</v>
          </cell>
          <cell r="C11">
            <v>10091275667</v>
          </cell>
          <cell r="D11" t="str">
            <v>Исаев Павел</v>
          </cell>
          <cell r="E11">
            <v>39330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10094202643</v>
          </cell>
          <cell r="D12" t="str">
            <v>Гербут Дмитрий</v>
          </cell>
          <cell r="E12">
            <v>39402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10104452210</v>
          </cell>
          <cell r="D13" t="str">
            <v>Дачкин Егор</v>
          </cell>
          <cell r="E13">
            <v>39285</v>
          </cell>
          <cell r="F13" t="str">
            <v>1 СР</v>
          </cell>
          <cell r="G13" t="str">
            <v>Тульская область</v>
          </cell>
        </row>
        <row r="14">
          <cell r="B14">
            <v>6</v>
          </cell>
          <cell r="C14">
            <v>10101388222</v>
          </cell>
          <cell r="D14" t="str">
            <v>Смирнов Роман</v>
          </cell>
          <cell r="E14">
            <v>39390</v>
          </cell>
          <cell r="F14" t="str">
            <v>1 СР</v>
          </cell>
          <cell r="G14" t="str">
            <v>Тульская область</v>
          </cell>
        </row>
        <row r="15">
          <cell r="B15">
            <v>7</v>
          </cell>
          <cell r="D15" t="str">
            <v>Гостев Андрей</v>
          </cell>
          <cell r="E15">
            <v>39431</v>
          </cell>
          <cell r="F15" t="str">
            <v>3 СР</v>
          </cell>
          <cell r="G15" t="str">
            <v>Тульская область</v>
          </cell>
        </row>
        <row r="16">
          <cell r="B16">
            <v>8</v>
          </cell>
          <cell r="C16">
            <v>10132250184</v>
          </cell>
          <cell r="D16" t="str">
            <v>Янчук Роман</v>
          </cell>
          <cell r="E16">
            <v>39759</v>
          </cell>
          <cell r="F16" t="str">
            <v>3 СР</v>
          </cell>
          <cell r="G16" t="str">
            <v>Тульская область</v>
          </cell>
        </row>
        <row r="17">
          <cell r="B17">
            <v>9</v>
          </cell>
          <cell r="C17">
            <v>10141993331</v>
          </cell>
          <cell r="D17" t="str">
            <v>Шишкин Иван</v>
          </cell>
          <cell r="E17">
            <v>39651</v>
          </cell>
          <cell r="F17" t="str">
            <v>3 СР</v>
          </cell>
          <cell r="G17" t="str">
            <v>Тульская область</v>
          </cell>
        </row>
        <row r="18">
          <cell r="B18">
            <v>10</v>
          </cell>
          <cell r="C18">
            <v>10132853810</v>
          </cell>
          <cell r="D18" t="str">
            <v>Никишин Александр</v>
          </cell>
          <cell r="E18">
            <v>39671</v>
          </cell>
          <cell r="F18" t="str">
            <v>2 СР</v>
          </cell>
          <cell r="G18" t="str">
            <v>Тульская область</v>
          </cell>
        </row>
        <row r="19">
          <cell r="B19">
            <v>11</v>
          </cell>
          <cell r="C19">
            <v>10100863008</v>
          </cell>
          <cell r="D19" t="str">
            <v>Пученкин Артём</v>
          </cell>
          <cell r="E19">
            <v>39432</v>
          </cell>
          <cell r="F19" t="str">
            <v>1 СР</v>
          </cell>
          <cell r="G19" t="str">
            <v>Тульская область</v>
          </cell>
        </row>
        <row r="20">
          <cell r="B20">
            <v>12</v>
          </cell>
          <cell r="C20">
            <v>10142530063</v>
          </cell>
          <cell r="D20" t="str">
            <v>Ростовцев Лев</v>
          </cell>
          <cell r="E20">
            <v>39303</v>
          </cell>
          <cell r="F20" t="str">
            <v>3 СР</v>
          </cell>
          <cell r="G20" t="str">
            <v>Тульская область</v>
          </cell>
        </row>
        <row r="21">
          <cell r="B21">
            <v>13</v>
          </cell>
          <cell r="C21">
            <v>10142423666</v>
          </cell>
          <cell r="D21" t="str">
            <v>Луганский Даниил</v>
          </cell>
          <cell r="E21">
            <v>39090</v>
          </cell>
          <cell r="F21" t="str">
            <v>2 СР</v>
          </cell>
          <cell r="G21" t="str">
            <v>Тульская область</v>
          </cell>
        </row>
        <row r="22">
          <cell r="B22">
            <v>14</v>
          </cell>
          <cell r="C22">
            <v>10142401943</v>
          </cell>
          <cell r="D22" t="str">
            <v>Казак Иван</v>
          </cell>
          <cell r="E22">
            <v>39667</v>
          </cell>
          <cell r="F22" t="str">
            <v>3 СР</v>
          </cell>
          <cell r="G22" t="str">
            <v>Тульская область</v>
          </cell>
        </row>
        <row r="23">
          <cell r="B23">
            <v>15</v>
          </cell>
          <cell r="C23">
            <v>10129677664</v>
          </cell>
          <cell r="D23" t="str">
            <v>Кунин Андрей</v>
          </cell>
          <cell r="E23">
            <v>39402</v>
          </cell>
          <cell r="F23" t="str">
            <v>2 СР</v>
          </cell>
          <cell r="G23" t="str">
            <v>Тульская область</v>
          </cell>
        </row>
        <row r="24">
          <cell r="B24">
            <v>16</v>
          </cell>
          <cell r="C24">
            <v>10142405377</v>
          </cell>
          <cell r="D24" t="str">
            <v>Казаков Владислав</v>
          </cell>
          <cell r="E24">
            <v>40085</v>
          </cell>
          <cell r="F24" t="str">
            <v>3 СР</v>
          </cell>
          <cell r="G24" t="str">
            <v>Тульская область</v>
          </cell>
        </row>
        <row r="25">
          <cell r="B25">
            <v>17</v>
          </cell>
          <cell r="C25">
            <v>10127039769</v>
          </cell>
          <cell r="D25" t="str">
            <v>Бондарчук Даниил</v>
          </cell>
          <cell r="E25">
            <v>39265</v>
          </cell>
          <cell r="F25" t="str">
            <v>КМС</v>
          </cell>
          <cell r="G25" t="str">
            <v>Донецкая Народная Республика</v>
          </cell>
        </row>
        <row r="26">
          <cell r="B26">
            <v>18</v>
          </cell>
          <cell r="C26">
            <v>10126142925</v>
          </cell>
          <cell r="D26" t="str">
            <v xml:space="preserve">Токаренко Павел </v>
          </cell>
          <cell r="E26">
            <v>39275</v>
          </cell>
          <cell r="F26" t="str">
            <v>КМС</v>
          </cell>
          <cell r="G26" t="str">
            <v>Донецкая Народная Республика</v>
          </cell>
        </row>
        <row r="27">
          <cell r="B27">
            <v>19</v>
          </cell>
          <cell r="C27">
            <v>10104584168</v>
          </cell>
          <cell r="D27" t="str">
            <v>Комков Владислав</v>
          </cell>
          <cell r="E27">
            <v>39323</v>
          </cell>
          <cell r="F27" t="str">
            <v>1 СР</v>
          </cell>
          <cell r="G27" t="str">
            <v xml:space="preserve">Санкт - Петербург </v>
          </cell>
        </row>
        <row r="28">
          <cell r="B28">
            <v>20</v>
          </cell>
          <cell r="C28">
            <v>10116910545</v>
          </cell>
          <cell r="D28" t="str">
            <v>Барыбин Данила</v>
          </cell>
          <cell r="E28">
            <v>39549</v>
          </cell>
          <cell r="F28" t="str">
            <v>1 СР</v>
          </cell>
          <cell r="G28" t="str">
            <v xml:space="preserve">Санкт - Петербург </v>
          </cell>
        </row>
        <row r="29">
          <cell r="B29">
            <v>21</v>
          </cell>
          <cell r="C29">
            <v>10133902223</v>
          </cell>
          <cell r="D29" t="str">
            <v>Пушкарев Ярослав</v>
          </cell>
          <cell r="E29">
            <v>39552</v>
          </cell>
          <cell r="F29" t="str">
            <v>1 СР</v>
          </cell>
          <cell r="G29" t="str">
            <v xml:space="preserve">Санкт - Петербург </v>
          </cell>
        </row>
        <row r="31">
          <cell r="B31">
            <v>22</v>
          </cell>
          <cell r="C31">
            <v>10119497011</v>
          </cell>
          <cell r="D31" t="str">
            <v>Цветков Артем</v>
          </cell>
          <cell r="E31">
            <v>39295</v>
          </cell>
          <cell r="F31" t="str">
            <v>КМС</v>
          </cell>
          <cell r="G31" t="str">
            <v xml:space="preserve">Санкт - Петербург </v>
          </cell>
        </row>
        <row r="32">
          <cell r="B32">
            <v>23</v>
          </cell>
          <cell r="C32">
            <v>10142424474</v>
          </cell>
          <cell r="D32" t="str">
            <v>Раев Фома</v>
          </cell>
          <cell r="E32">
            <v>40048</v>
          </cell>
          <cell r="F32" t="str">
            <v>1 СР</v>
          </cell>
          <cell r="G32" t="str">
            <v xml:space="preserve">Санкт - Петербург </v>
          </cell>
        </row>
        <row r="33">
          <cell r="B33">
            <v>24</v>
          </cell>
          <cell r="C33">
            <v>10142216936</v>
          </cell>
          <cell r="D33" t="str">
            <v>Мокеев Захар</v>
          </cell>
          <cell r="E33">
            <v>39466</v>
          </cell>
          <cell r="F33" t="str">
            <v>1 СР</v>
          </cell>
          <cell r="G33" t="str">
            <v xml:space="preserve">Санкт - Петербург </v>
          </cell>
        </row>
        <row r="35">
          <cell r="B35">
            <v>25</v>
          </cell>
          <cell r="C35">
            <v>10129852668</v>
          </cell>
          <cell r="D35" t="str">
            <v>Петричин Лев</v>
          </cell>
          <cell r="E35">
            <v>39727</v>
          </cell>
          <cell r="F35" t="str">
            <v>КМС</v>
          </cell>
          <cell r="G35" t="str">
            <v>Москва</v>
          </cell>
        </row>
        <row r="36">
          <cell r="B36">
            <v>26</v>
          </cell>
          <cell r="C36">
            <v>10104651866</v>
          </cell>
          <cell r="D36" t="str">
            <v xml:space="preserve">Нагорнов Богдан </v>
          </cell>
          <cell r="E36">
            <v>39156</v>
          </cell>
          <cell r="F36" t="str">
            <v>КМС</v>
          </cell>
          <cell r="G36" t="str">
            <v>Москва</v>
          </cell>
        </row>
        <row r="37">
          <cell r="B37">
            <v>27</v>
          </cell>
          <cell r="C37">
            <v>10115982577</v>
          </cell>
          <cell r="D37" t="str">
            <v>Сергеев Федор</v>
          </cell>
          <cell r="E37">
            <v>39313</v>
          </cell>
          <cell r="F37" t="str">
            <v>КМС</v>
          </cell>
          <cell r="G37" t="str">
            <v>Москва</v>
          </cell>
        </row>
        <row r="38">
          <cell r="B38">
            <v>28</v>
          </cell>
          <cell r="C38">
            <v>10120897776</v>
          </cell>
          <cell r="D38" t="str">
            <v>Бондаренко Александр</v>
          </cell>
          <cell r="E38">
            <v>39157</v>
          </cell>
          <cell r="F38" t="str">
            <v>КМС</v>
          </cell>
          <cell r="G38" t="str">
            <v>Москва</v>
          </cell>
        </row>
        <row r="39">
          <cell r="B39">
            <v>29</v>
          </cell>
          <cell r="C39">
            <v>10104182428</v>
          </cell>
          <cell r="D39" t="str">
            <v xml:space="preserve">Ворганов Максим </v>
          </cell>
          <cell r="E39">
            <v>39345</v>
          </cell>
          <cell r="F39" t="str">
            <v>КМС</v>
          </cell>
          <cell r="G39" t="str">
            <v>Москва</v>
          </cell>
        </row>
        <row r="40">
          <cell r="B40">
            <v>30</v>
          </cell>
          <cell r="C40">
            <v>10132956163</v>
          </cell>
          <cell r="D40" t="str">
            <v>Савостиков Никита</v>
          </cell>
          <cell r="E40">
            <v>39675</v>
          </cell>
          <cell r="F40" t="str">
            <v>1 СР</v>
          </cell>
          <cell r="G40" t="str">
            <v>Москва</v>
          </cell>
        </row>
        <row r="41">
          <cell r="B41">
            <v>31</v>
          </cell>
          <cell r="C41">
            <v>10132956365</v>
          </cell>
          <cell r="D41" t="str">
            <v xml:space="preserve">Стеблецов Владимир </v>
          </cell>
          <cell r="E41">
            <v>39710</v>
          </cell>
          <cell r="F41" t="str">
            <v>1 СР</v>
          </cell>
          <cell r="G41" t="str">
            <v>Москва</v>
          </cell>
        </row>
        <row r="42">
          <cell r="B42">
            <v>32</v>
          </cell>
          <cell r="C42">
            <v>10127853963</v>
          </cell>
          <cell r="D42" t="str">
            <v xml:space="preserve">Инюткин Роман </v>
          </cell>
          <cell r="E42">
            <v>39635</v>
          </cell>
          <cell r="F42" t="str">
            <v>КМС</v>
          </cell>
          <cell r="G42" t="str">
            <v>Москва</v>
          </cell>
        </row>
        <row r="43">
          <cell r="B43">
            <v>33</v>
          </cell>
          <cell r="C43">
            <v>10127853963</v>
          </cell>
          <cell r="D43" t="str">
            <v xml:space="preserve">Вычегжанин Егор </v>
          </cell>
          <cell r="E43">
            <v>39572</v>
          </cell>
          <cell r="F43" t="str">
            <v>1 СР</v>
          </cell>
          <cell r="G43" t="str">
            <v>Москва</v>
          </cell>
        </row>
        <row r="46">
          <cell r="B46">
            <v>34</v>
          </cell>
          <cell r="C46">
            <v>10128264494</v>
          </cell>
          <cell r="D46" t="str">
            <v>Михайловский Владимир</v>
          </cell>
          <cell r="E46">
            <v>39568</v>
          </cell>
          <cell r="F46" t="str">
            <v>2 СР</v>
          </cell>
          <cell r="G46" t="str">
            <v xml:space="preserve">Московская область </v>
          </cell>
        </row>
        <row r="47">
          <cell r="B47">
            <v>35</v>
          </cell>
          <cell r="C47">
            <v>10135837669</v>
          </cell>
          <cell r="D47" t="str">
            <v xml:space="preserve">Аркилович Роман </v>
          </cell>
          <cell r="E47">
            <v>39120</v>
          </cell>
          <cell r="F47" t="str">
            <v>2 СР</v>
          </cell>
          <cell r="G47" t="str">
            <v xml:space="preserve">Московская область </v>
          </cell>
        </row>
        <row r="48">
          <cell r="B48">
            <v>36</v>
          </cell>
          <cell r="C48">
            <v>10130345853</v>
          </cell>
          <cell r="D48" t="str">
            <v>Никишин Тимофей</v>
          </cell>
          <cell r="E48">
            <v>39742</v>
          </cell>
          <cell r="F48" t="str">
            <v>2 СР</v>
          </cell>
          <cell r="G48" t="str">
            <v xml:space="preserve">Московская область </v>
          </cell>
        </row>
        <row r="49">
          <cell r="B49">
            <v>37</v>
          </cell>
          <cell r="C49">
            <v>10139215996</v>
          </cell>
          <cell r="D49" t="str">
            <v>Закускин Андрей</v>
          </cell>
          <cell r="E49">
            <v>39552</v>
          </cell>
          <cell r="F49" t="str">
            <v>2 СР</v>
          </cell>
          <cell r="G49" t="str">
            <v xml:space="preserve">Московская область </v>
          </cell>
        </row>
        <row r="50">
          <cell r="B50">
            <v>38</v>
          </cell>
          <cell r="C50">
            <v>10117352095</v>
          </cell>
          <cell r="D50" t="str">
            <v>Саргсян Адам</v>
          </cell>
          <cell r="E50">
            <v>39313</v>
          </cell>
          <cell r="F50" t="str">
            <v>КМС</v>
          </cell>
          <cell r="G50" t="str">
            <v xml:space="preserve">Московская область </v>
          </cell>
        </row>
        <row r="51">
          <cell r="B51">
            <v>39</v>
          </cell>
          <cell r="C51">
            <v>10141014136</v>
          </cell>
          <cell r="D51" t="str">
            <v>Семенов Арсений</v>
          </cell>
          <cell r="E51">
            <v>39582</v>
          </cell>
          <cell r="F51" t="str">
            <v>2 СР</v>
          </cell>
          <cell r="G51" t="str">
            <v xml:space="preserve">Московская область </v>
          </cell>
        </row>
        <row r="53">
          <cell r="B53">
            <v>40</v>
          </cell>
          <cell r="C53">
            <v>10117968350</v>
          </cell>
          <cell r="D53" t="str">
            <v>Курьянов Никита</v>
          </cell>
          <cell r="E53">
            <v>39728</v>
          </cell>
          <cell r="F53" t="str">
            <v>1 СР</v>
          </cell>
          <cell r="G53" t="str">
            <v xml:space="preserve">Санкт - Петербург </v>
          </cell>
        </row>
        <row r="54">
          <cell r="B54">
            <v>41</v>
          </cell>
          <cell r="C54">
            <v>10106037350</v>
          </cell>
          <cell r="D54" t="str">
            <v xml:space="preserve">Хворостов Богдан </v>
          </cell>
          <cell r="E54">
            <v>39137</v>
          </cell>
          <cell r="F54" t="str">
            <v>КМС</v>
          </cell>
          <cell r="G54" t="str">
            <v xml:space="preserve">Санкт - Петербург </v>
          </cell>
        </row>
        <row r="55">
          <cell r="B55">
            <v>42</v>
          </cell>
          <cell r="C55">
            <v>10114922954</v>
          </cell>
          <cell r="D55" t="str">
            <v xml:space="preserve">Колоколов Максим </v>
          </cell>
          <cell r="E55">
            <v>39203</v>
          </cell>
          <cell r="F55" t="str">
            <v>КМС</v>
          </cell>
          <cell r="G55" t="str">
            <v xml:space="preserve">Санкт - Петербург </v>
          </cell>
        </row>
        <row r="56">
          <cell r="B56">
            <v>43</v>
          </cell>
          <cell r="C56">
            <v>10116165463</v>
          </cell>
          <cell r="D56" t="str">
            <v>Грамарчук Трофим</v>
          </cell>
          <cell r="E56">
            <v>39120</v>
          </cell>
          <cell r="F56" t="str">
            <v>КМС</v>
          </cell>
          <cell r="G56" t="str">
            <v xml:space="preserve">Санкт - Петербург </v>
          </cell>
        </row>
        <row r="57">
          <cell r="B57">
            <v>44</v>
          </cell>
          <cell r="C57">
            <v>10114921540</v>
          </cell>
          <cell r="D57" t="str">
            <v xml:space="preserve">Волков Никита </v>
          </cell>
          <cell r="E57">
            <v>39736</v>
          </cell>
          <cell r="F57" t="str">
            <v>1 СР</v>
          </cell>
          <cell r="G57" t="str">
            <v xml:space="preserve">Санкт - Петербург </v>
          </cell>
        </row>
        <row r="59">
          <cell r="B59">
            <v>45</v>
          </cell>
          <cell r="C59">
            <v>10129851355</v>
          </cell>
          <cell r="D59" t="str">
            <v>Коновалов Глеб</v>
          </cell>
          <cell r="E59">
            <v>39843</v>
          </cell>
          <cell r="F59" t="str">
            <v>2 СР</v>
          </cell>
          <cell r="G59" t="str">
            <v>Москва</v>
          </cell>
        </row>
        <row r="60">
          <cell r="B60">
            <v>46</v>
          </cell>
          <cell r="C60">
            <v>10130180347</v>
          </cell>
          <cell r="D60" t="str">
            <v>Башаров Эльдар</v>
          </cell>
          <cell r="E60">
            <v>39353</v>
          </cell>
          <cell r="F60" t="str">
            <v>2 СР</v>
          </cell>
          <cell r="G60" t="str">
            <v>Москва</v>
          </cell>
        </row>
        <row r="61">
          <cell r="B61">
            <v>47</v>
          </cell>
          <cell r="C61">
            <v>10114021561</v>
          </cell>
          <cell r="D61" t="str">
            <v>Болдырев Матвей</v>
          </cell>
          <cell r="E61">
            <v>39320</v>
          </cell>
          <cell r="F61" t="str">
            <v>КМС</v>
          </cell>
          <cell r="G61" t="str">
            <v>Москва</v>
          </cell>
        </row>
        <row r="62">
          <cell r="B62">
            <v>77</v>
          </cell>
          <cell r="C62">
            <v>10113386213</v>
          </cell>
          <cell r="D62" t="str">
            <v>Бортник Иван</v>
          </cell>
          <cell r="E62">
            <v>39330</v>
          </cell>
          <cell r="F62" t="str">
            <v>КМС</v>
          </cell>
          <cell r="G62" t="str">
            <v>Москва</v>
          </cell>
        </row>
        <row r="63">
          <cell r="B63">
            <v>49</v>
          </cell>
          <cell r="C63">
            <v>10104083913</v>
          </cell>
          <cell r="D63" t="str">
            <v>Высокосов Александр</v>
          </cell>
          <cell r="E63">
            <v>39116</v>
          </cell>
          <cell r="F63" t="str">
            <v>2 СР</v>
          </cell>
          <cell r="G63" t="str">
            <v>Москва</v>
          </cell>
        </row>
        <row r="64">
          <cell r="B64">
            <v>50</v>
          </cell>
          <cell r="C64">
            <v>10104085933</v>
          </cell>
          <cell r="D64" t="str">
            <v>Зеленев Тимофей</v>
          </cell>
          <cell r="E64">
            <v>39106</v>
          </cell>
          <cell r="F64" t="str">
            <v>1 СР</v>
          </cell>
          <cell r="G64" t="str">
            <v>Москва</v>
          </cell>
        </row>
        <row r="65">
          <cell r="B65">
            <v>51</v>
          </cell>
          <cell r="C65">
            <v>10130175495</v>
          </cell>
          <cell r="D65" t="str">
            <v>Зудочкин Даниил</v>
          </cell>
          <cell r="E65">
            <v>39512</v>
          </cell>
          <cell r="F65" t="str">
            <v>2 СР</v>
          </cell>
          <cell r="G65" t="str">
            <v>Москва</v>
          </cell>
        </row>
        <row r="66">
          <cell r="B66">
            <v>52</v>
          </cell>
          <cell r="C66">
            <v>10103841615</v>
          </cell>
          <cell r="D66" t="str">
            <v>Кадетов Лев</v>
          </cell>
          <cell r="E66">
            <v>39344</v>
          </cell>
          <cell r="F66" t="str">
            <v>1 СР</v>
          </cell>
          <cell r="G66" t="str">
            <v>Москва</v>
          </cell>
        </row>
        <row r="67">
          <cell r="B67">
            <v>53</v>
          </cell>
          <cell r="C67">
            <v>10113107135</v>
          </cell>
          <cell r="D67" t="str">
            <v>Кусков Давид</v>
          </cell>
          <cell r="E67">
            <v>39483</v>
          </cell>
          <cell r="F67" t="str">
            <v>2 СР</v>
          </cell>
          <cell r="G67" t="str">
            <v>Москва</v>
          </cell>
        </row>
        <row r="68">
          <cell r="B68">
            <v>54</v>
          </cell>
          <cell r="C68">
            <v>10104081990</v>
          </cell>
          <cell r="D68" t="str">
            <v>Мастюгин Максим</v>
          </cell>
          <cell r="E68">
            <v>39148</v>
          </cell>
          <cell r="F68" t="str">
            <v>1 СР</v>
          </cell>
          <cell r="G68" t="str">
            <v>Москва</v>
          </cell>
        </row>
        <row r="69">
          <cell r="B69">
            <v>55</v>
          </cell>
          <cell r="C69">
            <v>10115495961</v>
          </cell>
          <cell r="D69" t="str">
            <v>Нафиков Роман</v>
          </cell>
          <cell r="E69">
            <v>39575</v>
          </cell>
          <cell r="F69" t="str">
            <v>3 СР</v>
          </cell>
          <cell r="G69" t="str">
            <v>Москва</v>
          </cell>
        </row>
        <row r="70">
          <cell r="B70">
            <v>56</v>
          </cell>
          <cell r="C70">
            <v>10130166910</v>
          </cell>
          <cell r="D70" t="str">
            <v>Пащенко Дмитрий</v>
          </cell>
          <cell r="E70">
            <v>39496</v>
          </cell>
          <cell r="F70" t="str">
            <v>3 СР</v>
          </cell>
          <cell r="G70" t="str">
            <v>Москва</v>
          </cell>
        </row>
        <row r="71">
          <cell r="B71">
            <v>57</v>
          </cell>
          <cell r="C71">
            <v>10116167281</v>
          </cell>
          <cell r="D71" t="str">
            <v>Полхонов Булат</v>
          </cell>
          <cell r="E71">
            <v>39712</v>
          </cell>
          <cell r="F71" t="str">
            <v>3 СР</v>
          </cell>
          <cell r="G71" t="str">
            <v>Москва</v>
          </cell>
        </row>
        <row r="72">
          <cell r="B72">
            <v>58</v>
          </cell>
          <cell r="C72">
            <v>10135578395</v>
          </cell>
          <cell r="D72" t="str">
            <v>Прокофьев Степан</v>
          </cell>
          <cell r="E72">
            <v>39548</v>
          </cell>
          <cell r="F72" t="str">
            <v>3 СР</v>
          </cell>
          <cell r="G72" t="str">
            <v>Москва</v>
          </cell>
        </row>
        <row r="73">
          <cell r="B73">
            <v>59</v>
          </cell>
          <cell r="C73">
            <v>10104125642</v>
          </cell>
          <cell r="D73" t="str">
            <v>Султанов Матвей</v>
          </cell>
          <cell r="E73">
            <v>39175</v>
          </cell>
          <cell r="F73" t="str">
            <v>1 СР</v>
          </cell>
          <cell r="G73" t="str">
            <v>Москва</v>
          </cell>
        </row>
        <row r="74">
          <cell r="B74">
            <v>60</v>
          </cell>
          <cell r="C74">
            <v>10130167314</v>
          </cell>
          <cell r="D74" t="str">
            <v>Тарасов Сергей</v>
          </cell>
          <cell r="E74">
            <v>39604</v>
          </cell>
          <cell r="F74" t="str">
            <v>2 СР</v>
          </cell>
          <cell r="G74" t="str">
            <v>Москва</v>
          </cell>
        </row>
        <row r="75">
          <cell r="B75">
            <v>61</v>
          </cell>
          <cell r="C75">
            <v>10129902885</v>
          </cell>
          <cell r="D75" t="str">
            <v xml:space="preserve">Бортник Степан </v>
          </cell>
          <cell r="E75">
            <v>40113</v>
          </cell>
          <cell r="F75" t="str">
            <v>3 СР</v>
          </cell>
          <cell r="G75" t="str">
            <v>Москва</v>
          </cell>
        </row>
        <row r="76">
          <cell r="B76">
            <v>62</v>
          </cell>
          <cell r="C76">
            <v>10129837817</v>
          </cell>
          <cell r="D76" t="str">
            <v>Ситдиков Амир</v>
          </cell>
          <cell r="E76">
            <v>39858</v>
          </cell>
          <cell r="F76" t="str">
            <v>3 СР</v>
          </cell>
          <cell r="G76" t="str">
            <v>Москва</v>
          </cell>
        </row>
        <row r="78">
          <cell r="B78">
            <v>63</v>
          </cell>
          <cell r="C78">
            <v>10138326327</v>
          </cell>
          <cell r="D78" t="str">
            <v>Дупак Ярослав</v>
          </cell>
          <cell r="E78">
            <v>39489</v>
          </cell>
          <cell r="F78" t="str">
            <v>1 СР</v>
          </cell>
          <cell r="G78" t="str">
            <v>Республика Адыгея</v>
          </cell>
        </row>
        <row r="79">
          <cell r="B79">
            <v>64</v>
          </cell>
          <cell r="C79">
            <v>10129061608</v>
          </cell>
          <cell r="D79" t="str">
            <v>Соколовский Кирилл</v>
          </cell>
          <cell r="E79">
            <v>39562</v>
          </cell>
          <cell r="F79" t="str">
            <v>1 СР</v>
          </cell>
          <cell r="G79" t="str">
            <v>Республика Адыгея</v>
          </cell>
        </row>
        <row r="80">
          <cell r="B80">
            <v>65</v>
          </cell>
          <cell r="C80">
            <v>10104119881</v>
          </cell>
          <cell r="D80" t="str">
            <v>Дыхныч Евгений</v>
          </cell>
          <cell r="E80">
            <v>39089</v>
          </cell>
          <cell r="F80" t="str">
            <v>2 СР</v>
          </cell>
          <cell r="G80" t="str">
            <v>Республика Адыгея</v>
          </cell>
        </row>
        <row r="81">
          <cell r="B81">
            <v>66</v>
          </cell>
          <cell r="C81">
            <v>10136817470</v>
          </cell>
          <cell r="D81" t="str">
            <v>Ларичев Вадим</v>
          </cell>
          <cell r="E81">
            <v>39472</v>
          </cell>
          <cell r="F81" t="str">
            <v>2 СР</v>
          </cell>
          <cell r="G81" t="str">
            <v>Республика Адыгея</v>
          </cell>
        </row>
        <row r="82">
          <cell r="B82">
            <v>67</v>
          </cell>
          <cell r="C82">
            <v>10105423321</v>
          </cell>
          <cell r="D82" t="str">
            <v>Чеужев Эльдар</v>
          </cell>
          <cell r="E82">
            <v>39107</v>
          </cell>
          <cell r="F82" t="str">
            <v>1 СР</v>
          </cell>
          <cell r="G82" t="str">
            <v>Республика Адыгея</v>
          </cell>
        </row>
        <row r="84">
          <cell r="B84">
            <v>68</v>
          </cell>
          <cell r="C84">
            <v>10141963726</v>
          </cell>
          <cell r="D84" t="str">
            <v>Власов Сергей</v>
          </cell>
          <cell r="E84">
            <v>39567</v>
          </cell>
          <cell r="F84" t="str">
            <v>2 СР</v>
          </cell>
          <cell r="G84" t="str">
            <v>Воронежская область</v>
          </cell>
        </row>
        <row r="86">
          <cell r="B86">
            <v>69</v>
          </cell>
          <cell r="C86">
            <v>0</v>
          </cell>
          <cell r="D86" t="str">
            <v xml:space="preserve">Пинчук Александр </v>
          </cell>
          <cell r="E86">
            <v>39542</v>
          </cell>
          <cell r="F86" t="str">
            <v>1 сп.юн.р.</v>
          </cell>
          <cell r="G86" t="str">
            <v>Москва</v>
          </cell>
        </row>
        <row r="87">
          <cell r="B87">
            <v>70</v>
          </cell>
          <cell r="C87">
            <v>1011268094</v>
          </cell>
          <cell r="D87" t="str">
            <v>Григорьев Сократ</v>
          </cell>
          <cell r="E87">
            <v>39226</v>
          </cell>
          <cell r="F87" t="str">
            <v>1 СР</v>
          </cell>
          <cell r="G87" t="str">
            <v>Москва</v>
          </cell>
        </row>
        <row r="88">
          <cell r="B88">
            <v>71</v>
          </cell>
          <cell r="C88">
            <v>10120491562</v>
          </cell>
          <cell r="D88" t="str">
            <v>Буслаев Артем</v>
          </cell>
          <cell r="E88">
            <v>39238</v>
          </cell>
          <cell r="F88" t="str">
            <v>2 СР</v>
          </cell>
          <cell r="G88" t="str">
            <v>Москва</v>
          </cell>
        </row>
        <row r="89">
          <cell r="B89">
            <v>72</v>
          </cell>
          <cell r="C89">
            <v>10123421871</v>
          </cell>
          <cell r="D89" t="str">
            <v>Богомолов Кирилл</v>
          </cell>
          <cell r="E89">
            <v>39107</v>
          </cell>
          <cell r="F89" t="str">
            <v>2 СР</v>
          </cell>
          <cell r="G89" t="str">
            <v>Москва</v>
          </cell>
        </row>
        <row r="90">
          <cell r="B90">
            <v>73</v>
          </cell>
          <cell r="C90">
            <v>10130333830</v>
          </cell>
          <cell r="D90" t="str">
            <v>Лапшин Никита</v>
          </cell>
          <cell r="E90">
            <v>39249</v>
          </cell>
          <cell r="F90" t="str">
            <v>3 СР</v>
          </cell>
          <cell r="G90" t="str">
            <v>Москва</v>
          </cell>
        </row>
        <row r="91">
          <cell r="B91">
            <v>74</v>
          </cell>
          <cell r="C91">
            <v>10099853905</v>
          </cell>
          <cell r="D91" t="str">
            <v>Васильев Тимофей</v>
          </cell>
          <cell r="E91">
            <v>39183</v>
          </cell>
          <cell r="F91" t="str">
            <v>1 СР</v>
          </cell>
          <cell r="G91" t="str">
            <v>Москва</v>
          </cell>
        </row>
        <row r="92">
          <cell r="B92">
            <v>75</v>
          </cell>
          <cell r="C92">
            <v>10090059834</v>
          </cell>
          <cell r="D92" t="str">
            <v>Кирильцев Тимур</v>
          </cell>
          <cell r="E92">
            <v>39363</v>
          </cell>
          <cell r="F92" t="str">
            <v>КМС</v>
          </cell>
          <cell r="G92" t="str">
            <v>Москва</v>
          </cell>
        </row>
        <row r="93">
          <cell r="B93">
            <v>76</v>
          </cell>
          <cell r="C93">
            <v>10130112447</v>
          </cell>
          <cell r="D93" t="str">
            <v>Куртаков Владимир</v>
          </cell>
          <cell r="E93">
            <v>40267</v>
          </cell>
          <cell r="F93" t="str">
            <v>3 СР</v>
          </cell>
          <cell r="G93" t="str">
            <v>Москва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68569-6E15-3740-ADE2-2E3848109789}">
  <sheetPr>
    <tabColor rgb="FFB2A1C7"/>
    <pageSetUpPr fitToPage="1"/>
  </sheetPr>
  <dimension ref="A1:Z1007"/>
  <sheetViews>
    <sheetView tabSelected="1" view="pageBreakPreview" topLeftCell="A7" zoomScaleNormal="100" zoomScaleSheetLayoutView="100" workbookViewId="0">
      <selection activeCell="A12" sqref="A12:I12"/>
    </sheetView>
  </sheetViews>
  <sheetFormatPr baseColWidth="10" defaultColWidth="12" defaultRowHeight="15" customHeight="1"/>
  <cols>
    <col min="1" max="1" width="5" style="1" customWidth="1"/>
    <col min="2" max="2" width="6.1640625" style="1" customWidth="1"/>
    <col min="3" max="3" width="11" style="1" customWidth="1"/>
    <col min="4" max="4" width="16.1640625" style="1" customWidth="1"/>
    <col min="5" max="5" width="9.33203125" style="1" customWidth="1"/>
    <col min="6" max="6" width="7.1640625" style="1" customWidth="1"/>
    <col min="7" max="7" width="16.1640625" style="1" customWidth="1"/>
    <col min="8" max="8" width="16.33203125" style="1" customWidth="1"/>
    <col min="9" max="9" width="18.5" style="1" customWidth="1"/>
    <col min="10" max="26" width="7.33203125" style="1" customWidth="1"/>
    <col min="27" max="16384" width="12" style="1"/>
  </cols>
  <sheetData>
    <row r="1" spans="1:26" ht="1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26" ht="3" customHeight="1">
      <c r="A2" s="131"/>
      <c r="B2" s="131"/>
      <c r="C2" s="131"/>
      <c r="D2" s="131"/>
      <c r="E2" s="131"/>
      <c r="F2" s="131"/>
      <c r="G2" s="131"/>
      <c r="H2" s="131"/>
      <c r="I2" s="131"/>
    </row>
    <row r="3" spans="1:26" ht="1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</row>
    <row r="4" spans="1:26" ht="6" customHeight="1">
      <c r="A4" s="132"/>
      <c r="B4" s="132"/>
      <c r="C4" s="132"/>
      <c r="D4" s="132"/>
      <c r="E4" s="132"/>
      <c r="F4" s="132"/>
      <c r="G4" s="132"/>
      <c r="H4" s="132"/>
      <c r="I4" s="132"/>
    </row>
    <row r="5" spans="1:26" ht="6.75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26" ht="15" customHeight="1">
      <c r="A6" s="120" t="s">
        <v>3</v>
      </c>
      <c r="B6" s="120"/>
      <c r="C6" s="120"/>
      <c r="D6" s="120"/>
      <c r="E6" s="120"/>
      <c r="F6" s="120"/>
      <c r="G6" s="120"/>
      <c r="H6" s="120"/>
      <c r="I6" s="120"/>
    </row>
    <row r="7" spans="1:26" ht="15" customHeight="1">
      <c r="A7" s="120" t="s">
        <v>4</v>
      </c>
      <c r="B7" s="120"/>
      <c r="C7" s="120"/>
      <c r="D7" s="120"/>
      <c r="E7" s="120"/>
      <c r="F7" s="120"/>
      <c r="G7" s="120"/>
      <c r="H7" s="120"/>
      <c r="I7" s="120"/>
    </row>
    <row r="8" spans="1:26" ht="8.25" customHeight="1" thickBot="1">
      <c r="A8" s="121"/>
      <c r="B8" s="121"/>
      <c r="C8" s="121"/>
      <c r="D8" s="121"/>
      <c r="E8" s="121"/>
      <c r="F8" s="121"/>
      <c r="G8" s="121"/>
      <c r="H8" s="121"/>
      <c r="I8" s="121"/>
    </row>
    <row r="9" spans="1:26" ht="12.75" customHeight="1" thickTop="1">
      <c r="A9" s="122" t="s">
        <v>5</v>
      </c>
      <c r="B9" s="123"/>
      <c r="C9" s="123"/>
      <c r="D9" s="123"/>
      <c r="E9" s="123"/>
      <c r="F9" s="123"/>
      <c r="G9" s="123"/>
      <c r="H9" s="123"/>
      <c r="I9" s="124"/>
    </row>
    <row r="10" spans="1:26" ht="12.75" customHeight="1">
      <c r="A10" s="125" t="s">
        <v>6</v>
      </c>
      <c r="B10" s="126"/>
      <c r="C10" s="126"/>
      <c r="D10" s="126"/>
      <c r="E10" s="126"/>
      <c r="F10" s="126"/>
      <c r="G10" s="126"/>
      <c r="H10" s="126"/>
      <c r="I10" s="127"/>
    </row>
    <row r="11" spans="1:26" ht="16.5" customHeight="1">
      <c r="A11" s="128" t="s">
        <v>56</v>
      </c>
      <c r="B11" s="126"/>
      <c r="C11" s="126"/>
      <c r="D11" s="126"/>
      <c r="E11" s="126"/>
      <c r="F11" s="126"/>
      <c r="G11" s="126"/>
      <c r="H11" s="126"/>
      <c r="I11" s="127"/>
    </row>
    <row r="12" spans="1:26" ht="6.75" customHeight="1">
      <c r="A12" s="129"/>
      <c r="B12" s="113"/>
      <c r="C12" s="113"/>
      <c r="D12" s="113"/>
      <c r="E12" s="113"/>
      <c r="F12" s="113"/>
      <c r="G12" s="113"/>
      <c r="H12" s="113"/>
      <c r="I12" s="130"/>
    </row>
    <row r="13" spans="1:26" ht="12.75" customHeight="1">
      <c r="A13" s="110" t="s">
        <v>7</v>
      </c>
      <c r="B13" s="111"/>
      <c r="C13" s="111"/>
      <c r="D13" s="111"/>
      <c r="E13" s="2"/>
      <c r="F13" s="3"/>
      <c r="G13" s="4" t="s">
        <v>8</v>
      </c>
      <c r="H13" s="5"/>
      <c r="I13" s="6" t="s">
        <v>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>
      <c r="A14" s="112" t="s">
        <v>10</v>
      </c>
      <c r="B14" s="113"/>
      <c r="C14" s="113"/>
      <c r="D14" s="113"/>
      <c r="E14" s="8"/>
      <c r="F14" s="9"/>
      <c r="G14" s="10" t="s">
        <v>11</v>
      </c>
      <c r="H14" s="11"/>
      <c r="I14" s="12" t="s">
        <v>12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>
      <c r="A15" s="114" t="s">
        <v>13</v>
      </c>
      <c r="B15" s="115"/>
      <c r="C15" s="115"/>
      <c r="D15" s="115"/>
      <c r="E15" s="115"/>
      <c r="F15" s="115"/>
      <c r="G15" s="116"/>
      <c r="H15" s="117" t="s">
        <v>14</v>
      </c>
      <c r="I15" s="118"/>
    </row>
    <row r="16" spans="1:26" ht="23.25" customHeight="1">
      <c r="A16" s="13" t="s">
        <v>15</v>
      </c>
      <c r="B16" s="14"/>
      <c r="C16" s="14"/>
      <c r="D16" s="15"/>
      <c r="E16" s="16" t="s">
        <v>2</v>
      </c>
      <c r="F16" s="15"/>
      <c r="G16" s="16"/>
      <c r="H16" s="17" t="s">
        <v>16</v>
      </c>
      <c r="I16" s="18"/>
    </row>
    <row r="17" spans="1:12" ht="12.75" customHeight="1">
      <c r="A17" s="13" t="s">
        <v>17</v>
      </c>
      <c r="B17" s="14"/>
      <c r="C17" s="14"/>
      <c r="D17" s="16"/>
      <c r="E17" s="19"/>
      <c r="F17" s="15"/>
      <c r="G17" s="20" t="s">
        <v>18</v>
      </c>
      <c r="H17" s="119" t="s">
        <v>19</v>
      </c>
      <c r="I17" s="118"/>
    </row>
    <row r="18" spans="1:12" ht="12.75" customHeight="1">
      <c r="A18" s="13" t="s">
        <v>20</v>
      </c>
      <c r="B18" s="14"/>
      <c r="C18" s="14"/>
      <c r="D18" s="16"/>
      <c r="E18" s="19"/>
      <c r="F18" s="15"/>
      <c r="G18" s="20" t="s">
        <v>21</v>
      </c>
      <c r="H18" s="119" t="s">
        <v>22</v>
      </c>
      <c r="I18" s="118"/>
    </row>
    <row r="19" spans="1:12" ht="12.75" customHeight="1" thickBot="1">
      <c r="A19" s="21" t="s">
        <v>23</v>
      </c>
      <c r="B19" s="22"/>
      <c r="C19" s="22"/>
      <c r="D19" s="23"/>
      <c r="E19" s="24"/>
      <c r="F19" s="23"/>
      <c r="G19" s="25" t="s">
        <v>24</v>
      </c>
      <c r="H19" s="26" t="s">
        <v>25</v>
      </c>
      <c r="I19" s="27">
        <v>2</v>
      </c>
    </row>
    <row r="20" spans="1:12" ht="7.5" customHeight="1" thickTop="1" thickBot="1">
      <c r="A20" s="28"/>
      <c r="B20" s="29"/>
      <c r="C20" s="29"/>
      <c r="D20" s="30"/>
      <c r="E20" s="31"/>
      <c r="F20" s="30"/>
      <c r="G20" s="30"/>
      <c r="H20" s="32"/>
      <c r="I20" s="32"/>
    </row>
    <row r="21" spans="1:12" ht="31.5" customHeight="1" thickTop="1">
      <c r="A21" s="33" t="s">
        <v>26</v>
      </c>
      <c r="B21" s="34" t="s">
        <v>27</v>
      </c>
      <c r="C21" s="34" t="s">
        <v>28</v>
      </c>
      <c r="D21" s="34" t="s">
        <v>29</v>
      </c>
      <c r="E21" s="35" t="s">
        <v>30</v>
      </c>
      <c r="F21" s="34" t="s">
        <v>31</v>
      </c>
      <c r="G21" s="34" t="s">
        <v>32</v>
      </c>
      <c r="H21" s="34" t="s">
        <v>33</v>
      </c>
      <c r="I21" s="36" t="s">
        <v>34</v>
      </c>
    </row>
    <row r="22" spans="1:12" ht="16" customHeight="1">
      <c r="A22" s="37">
        <v>1</v>
      </c>
      <c r="B22" s="38">
        <v>1</v>
      </c>
      <c r="C22" s="39">
        <f>IF(ISBLANK($B22),"",VLOOKUP($B22,'[1]мой список М'!$B$1:$F$518,2,0))</f>
        <v>10131028691</v>
      </c>
      <c r="D22" s="40" t="str">
        <f>IF(ISBLANK($B22),"",VLOOKUP($B22,'[1]мой список М'!$B$1:$F$518,3,0))</f>
        <v>Зыбин Артем</v>
      </c>
      <c r="E22" s="41">
        <f>IF(ISBLANK($B22),"",VLOOKUP($B22,'[1]мой список М'!$B$1:$F$518,4,0))</f>
        <v>39747</v>
      </c>
      <c r="F22" s="42" t="str">
        <f>IF(ISBLANK($B22),"",VLOOKUP($B22,'[1]мой список М'!$B$1:$G$518,5,0))</f>
        <v>КМС</v>
      </c>
      <c r="G22" s="43" t="str">
        <f>IF(ISBLANK($B22),"",VLOOKUP($B22,'[1]мой список М'!$B$1:$G$518,6,0))</f>
        <v>Тульская область</v>
      </c>
      <c r="H22" s="44"/>
      <c r="I22" s="45"/>
    </row>
    <row r="23" spans="1:12" ht="16" customHeight="1">
      <c r="A23" s="37">
        <v>2</v>
      </c>
      <c r="B23" s="38">
        <v>75</v>
      </c>
      <c r="C23" s="39">
        <f>IF(ISBLANK($B23),"",VLOOKUP($B23,'[1]мой список М'!$B$1:$F$518,2,0))</f>
        <v>10090059834</v>
      </c>
      <c r="D23" s="40" t="str">
        <f>IF(ISBLANK($B23),"",VLOOKUP($B23,'[1]мой список М'!$B$1:$F$518,3,0))</f>
        <v>Кирильцев Тимур</v>
      </c>
      <c r="E23" s="41">
        <f>IF(ISBLANK($B23),"",VLOOKUP($B23,'[1]мой список М'!$B$1:$F$518,4,0))</f>
        <v>39363</v>
      </c>
      <c r="F23" s="42" t="str">
        <f>IF(ISBLANK($B23),"",VLOOKUP($B23,'[1]мой список М'!$B$1:$G$518,5,0))</f>
        <v>КМС</v>
      </c>
      <c r="G23" s="43" t="str">
        <f>IF(ISBLANK($B23),"",VLOOKUP($B23,'[1]мой список М'!$B$1:$G$518,6,0))</f>
        <v>Москва</v>
      </c>
      <c r="H23" s="44"/>
      <c r="I23" s="45"/>
      <c r="K23" s="46"/>
      <c r="L23" s="47"/>
    </row>
    <row r="24" spans="1:12" ht="16" customHeight="1">
      <c r="A24" s="37">
        <v>3</v>
      </c>
      <c r="B24" s="38">
        <v>22</v>
      </c>
      <c r="C24" s="39">
        <f>IF(ISBLANK($B24),"",VLOOKUP($B24,'[1]мой список М'!$B$1:$F$518,2,0))</f>
        <v>10119497011</v>
      </c>
      <c r="D24" s="40" t="str">
        <f>IF(ISBLANK($B24),"",VLOOKUP($B24,'[1]мой список М'!$B$1:$F$518,3,0))</f>
        <v>Цветков Артем</v>
      </c>
      <c r="E24" s="41">
        <f>IF(ISBLANK($B24),"",VLOOKUP($B24,'[1]мой список М'!$B$1:$F$518,4,0))</f>
        <v>39295</v>
      </c>
      <c r="F24" s="42" t="str">
        <f>IF(ISBLANK($B24),"",VLOOKUP($B24,'[1]мой список М'!$B$1:$G$518,5,0))</f>
        <v>КМС</v>
      </c>
      <c r="G24" s="43" t="str">
        <f>IF(ISBLANK($B24),"",VLOOKUP($B24,'[1]мой список М'!$B$1:$G$518,6,0))</f>
        <v xml:space="preserve">Санкт - Петербург </v>
      </c>
      <c r="H24" s="44"/>
      <c r="I24" s="48"/>
      <c r="K24" s="46"/>
      <c r="L24" s="47"/>
    </row>
    <row r="25" spans="1:12" ht="16" customHeight="1">
      <c r="A25" s="37">
        <v>4</v>
      </c>
      <c r="B25" s="38">
        <v>6</v>
      </c>
      <c r="C25" s="39">
        <f>IF(ISBLANK($B25),"",VLOOKUP($B25,'[1]мой список М'!$B$1:$F$518,2,0))</f>
        <v>10101388222</v>
      </c>
      <c r="D25" s="40" t="str">
        <f>IF(ISBLANK($B25),"",VLOOKUP($B25,'[1]мой список М'!$B$1:$F$518,3,0))</f>
        <v>Смирнов Роман</v>
      </c>
      <c r="E25" s="41">
        <f>IF(ISBLANK($B25),"",VLOOKUP($B25,'[1]мой список М'!$B$1:$F$518,4,0))</f>
        <v>39390</v>
      </c>
      <c r="F25" s="42" t="str">
        <f>IF(ISBLANK($B25),"",VLOOKUP($B25,'[1]мой список М'!$B$1:$G$518,5,0))</f>
        <v>1 СР</v>
      </c>
      <c r="G25" s="43" t="str">
        <f>IF(ISBLANK($B25),"",VLOOKUP($B25,'[1]мой список М'!$B$1:$G$518,6,0))</f>
        <v>Тульская область</v>
      </c>
      <c r="H25" s="44"/>
      <c r="I25" s="45"/>
      <c r="K25" s="46"/>
      <c r="L25" s="47"/>
    </row>
    <row r="26" spans="1:12" ht="16" customHeight="1">
      <c r="A26" s="37">
        <v>5</v>
      </c>
      <c r="B26" s="38">
        <v>74</v>
      </c>
      <c r="C26" s="39">
        <f>IF(ISBLANK($B26),"",VLOOKUP($B26,'[1]мой список М'!$B$1:$F$518,2,0))</f>
        <v>10099853905</v>
      </c>
      <c r="D26" s="40" t="str">
        <f>IF(ISBLANK($B26),"",VLOOKUP($B26,'[1]мой список М'!$B$1:$F$518,3,0))</f>
        <v>Васильев Тимофей</v>
      </c>
      <c r="E26" s="41">
        <f>IF(ISBLANK($B26),"",VLOOKUP($B26,'[1]мой список М'!$B$1:$F$518,4,0))</f>
        <v>39183</v>
      </c>
      <c r="F26" s="42" t="str">
        <f>IF(ISBLANK($B26),"",VLOOKUP($B26,'[1]мой список М'!$B$1:$G$518,5,0))</f>
        <v>1 СР</v>
      </c>
      <c r="G26" s="43" t="str">
        <f>IF(ISBLANK($B26),"",VLOOKUP($B26,'[1]мой список М'!$B$1:$G$518,6,0))</f>
        <v>Москва</v>
      </c>
      <c r="H26" s="44"/>
      <c r="I26" s="45"/>
      <c r="K26" s="46"/>
      <c r="L26" s="47"/>
    </row>
    <row r="27" spans="1:12" ht="16" customHeight="1">
      <c r="A27" s="37">
        <v>6</v>
      </c>
      <c r="B27" s="38">
        <v>25</v>
      </c>
      <c r="C27" s="39">
        <f>IF(ISBLANK($B27),"",VLOOKUP($B27,'[1]мой список М'!$B$1:$F$518,2,0))</f>
        <v>10129852668</v>
      </c>
      <c r="D27" s="40" t="str">
        <f>IF(ISBLANK($B27),"",VLOOKUP($B27,'[1]мой список М'!$B$1:$F$518,3,0))</f>
        <v>Петричин Лев</v>
      </c>
      <c r="E27" s="41">
        <f>IF(ISBLANK($B27),"",VLOOKUP($B27,'[1]мой список М'!$B$1:$F$518,4,0))</f>
        <v>39727</v>
      </c>
      <c r="F27" s="42" t="str">
        <f>IF(ISBLANK($B27),"",VLOOKUP($B27,'[1]мой список М'!$B$1:$G$518,5,0))</f>
        <v>КМС</v>
      </c>
      <c r="G27" s="43" t="str">
        <f>IF(ISBLANK($B27),"",VLOOKUP($B27,'[1]мой список М'!$B$1:$G$518,6,0))</f>
        <v>Москва</v>
      </c>
      <c r="H27" s="44"/>
      <c r="I27" s="45"/>
      <c r="K27" s="46"/>
      <c r="L27" s="47"/>
    </row>
    <row r="28" spans="1:12" ht="16" customHeight="1">
      <c r="A28" s="37">
        <v>7</v>
      </c>
      <c r="B28" s="38">
        <v>70</v>
      </c>
      <c r="C28" s="39">
        <f>IF(ISBLANK($B28),"",VLOOKUP($B28,'[1]мой список М'!$B$1:$F$518,2,0))</f>
        <v>1011268094</v>
      </c>
      <c r="D28" s="40" t="str">
        <f>IF(ISBLANK($B28),"",VLOOKUP($B28,'[1]мой список М'!$B$1:$F$518,3,0))</f>
        <v>Григорьев Сократ</v>
      </c>
      <c r="E28" s="41">
        <f>IF(ISBLANK($B28),"",VLOOKUP($B28,'[1]мой список М'!$B$1:$F$518,4,0))</f>
        <v>39226</v>
      </c>
      <c r="F28" s="42" t="str">
        <f>IF(ISBLANK($B28),"",VLOOKUP($B28,'[1]мой список М'!$B$1:$G$518,5,0))</f>
        <v>1 СР</v>
      </c>
      <c r="G28" s="43" t="str">
        <f>IF(ISBLANK($B28),"",VLOOKUP($B28,'[1]мой список М'!$B$1:$G$518,6,0))</f>
        <v>Москва</v>
      </c>
      <c r="H28" s="44"/>
      <c r="I28" s="45"/>
      <c r="K28" s="46"/>
      <c r="L28" s="49"/>
    </row>
    <row r="29" spans="1:12" ht="16" customHeight="1">
      <c r="A29" s="37">
        <v>8</v>
      </c>
      <c r="B29" s="38">
        <v>49</v>
      </c>
      <c r="C29" s="39">
        <f>IF(ISBLANK($B29),"",VLOOKUP($B29,'[1]мой список М'!$B$1:$F$518,2,0))</f>
        <v>10104083913</v>
      </c>
      <c r="D29" s="40" t="str">
        <f>IF(ISBLANK($B29),"",VLOOKUP($B29,'[1]мой список М'!$B$1:$F$518,3,0))</f>
        <v>Высокосов Александр</v>
      </c>
      <c r="E29" s="41">
        <f>IF(ISBLANK($B29),"",VLOOKUP($B29,'[1]мой список М'!$B$1:$F$518,4,0))</f>
        <v>39116</v>
      </c>
      <c r="F29" s="42" t="str">
        <f>IF(ISBLANK($B29),"",VLOOKUP($B29,'[1]мой список М'!$B$1:$G$518,5,0))</f>
        <v>2 СР</v>
      </c>
      <c r="G29" s="43" t="str">
        <f>IF(ISBLANK($B29),"",VLOOKUP($B29,'[1]мой список М'!$B$1:$G$518,6,0))</f>
        <v>Москва</v>
      </c>
      <c r="H29" s="44"/>
      <c r="I29" s="45"/>
      <c r="K29" s="46"/>
      <c r="L29" s="50"/>
    </row>
    <row r="30" spans="1:12" ht="16" customHeight="1">
      <c r="A30" s="37">
        <v>9</v>
      </c>
      <c r="B30" s="38">
        <v>15</v>
      </c>
      <c r="C30" s="39">
        <f>IF(ISBLANK($B30),"",VLOOKUP($B30,'[1]мой список М'!$B$1:$F$518,2,0))</f>
        <v>10129677664</v>
      </c>
      <c r="D30" s="40" t="str">
        <f>IF(ISBLANK($B30),"",VLOOKUP($B30,'[1]мой список М'!$B$1:$F$518,3,0))</f>
        <v>Кунин Андрей</v>
      </c>
      <c r="E30" s="41">
        <f>IF(ISBLANK($B30),"",VLOOKUP($B30,'[1]мой список М'!$B$1:$F$518,4,0))</f>
        <v>39402</v>
      </c>
      <c r="F30" s="42" t="str">
        <f>IF(ISBLANK($B30),"",VLOOKUP($B30,'[1]мой список М'!$B$1:$G$518,5,0))</f>
        <v>2 СР</v>
      </c>
      <c r="G30" s="43" t="str">
        <f>IF(ISBLANK($B30),"",VLOOKUP($B30,'[1]мой список М'!$B$1:$G$518,6,0))</f>
        <v>Тульская область</v>
      </c>
      <c r="H30" s="44"/>
      <c r="I30" s="45"/>
    </row>
    <row r="31" spans="1:12" ht="16" customHeight="1">
      <c r="A31" s="37">
        <v>10</v>
      </c>
      <c r="B31" s="38">
        <v>71</v>
      </c>
      <c r="C31" s="39">
        <f>IF(ISBLANK($B31),"",VLOOKUP($B31,'[1]мой список М'!$B$1:$F$518,2,0))</f>
        <v>10120491562</v>
      </c>
      <c r="D31" s="40" t="str">
        <f>IF(ISBLANK($B31),"",VLOOKUP($B31,'[1]мой список М'!$B$1:$F$518,3,0))</f>
        <v>Буслаев Артем</v>
      </c>
      <c r="E31" s="41">
        <f>IF(ISBLANK($B31),"",VLOOKUP($B31,'[1]мой список М'!$B$1:$F$518,4,0))</f>
        <v>39238</v>
      </c>
      <c r="F31" s="42" t="str">
        <f>IF(ISBLANK($B31),"",VLOOKUP($B31,'[1]мой список М'!$B$1:$G$518,5,0))</f>
        <v>2 СР</v>
      </c>
      <c r="G31" s="43" t="str">
        <f>IF(ISBLANK($B31),"",VLOOKUP($B31,'[1]мой список М'!$B$1:$G$518,6,0))</f>
        <v>Москва</v>
      </c>
      <c r="H31" s="44"/>
      <c r="I31" s="45"/>
    </row>
    <row r="32" spans="1:12" ht="16" customHeight="1">
      <c r="A32" s="37">
        <v>11</v>
      </c>
      <c r="B32" s="38">
        <v>10</v>
      </c>
      <c r="C32" s="39">
        <f>IF(ISBLANK($B32),"",VLOOKUP($B32,'[1]мой список М'!$B$1:$F$518,2,0))</f>
        <v>10132853810</v>
      </c>
      <c r="D32" s="40" t="str">
        <f>IF(ISBLANK($B32),"",VLOOKUP($B32,'[1]мой список М'!$B$1:$F$518,3,0))</f>
        <v>Никишин Александр</v>
      </c>
      <c r="E32" s="41">
        <f>IF(ISBLANK($B32),"",VLOOKUP($B32,'[1]мой список М'!$B$1:$F$518,4,0))</f>
        <v>39671</v>
      </c>
      <c r="F32" s="42" t="str">
        <f>IF(ISBLANK($B32),"",VLOOKUP($B32,'[1]мой список М'!$B$1:$G$518,5,0))</f>
        <v>2 СР</v>
      </c>
      <c r="G32" s="43" t="str">
        <f>IF(ISBLANK($B32),"",VLOOKUP($B32,'[1]мой список М'!$B$1:$G$518,6,0))</f>
        <v>Тульская область</v>
      </c>
      <c r="H32" s="44"/>
      <c r="I32" s="45"/>
    </row>
    <row r="33" spans="1:13" ht="16" customHeight="1">
      <c r="A33" s="37">
        <v>12</v>
      </c>
      <c r="B33" s="38">
        <v>20</v>
      </c>
      <c r="C33" s="39">
        <f>IF(ISBLANK($B33),"",VLOOKUP($B33,'[1]мой список М'!$B$1:$F$518,2,0))</f>
        <v>10116910545</v>
      </c>
      <c r="D33" s="40" t="str">
        <f>IF(ISBLANK($B33),"",VLOOKUP($B33,'[1]мой список М'!$B$1:$F$518,3,0))</f>
        <v>Барыбин Данила</v>
      </c>
      <c r="E33" s="41">
        <f>IF(ISBLANK($B33),"",VLOOKUP($B33,'[1]мой список М'!$B$1:$F$518,4,0))</f>
        <v>39549</v>
      </c>
      <c r="F33" s="42" t="str">
        <f>IF(ISBLANK($B33),"",VLOOKUP($B33,'[1]мой список М'!$B$1:$G$518,5,0))</f>
        <v>1 СР</v>
      </c>
      <c r="G33" s="43" t="str">
        <f>IF(ISBLANK($B33),"",VLOOKUP($B33,'[1]мой список М'!$B$1:$G$518,6,0))</f>
        <v xml:space="preserve">Санкт - Петербург </v>
      </c>
      <c r="H33" s="44"/>
      <c r="I33" s="45"/>
    </row>
    <row r="34" spans="1:13" ht="16" customHeight="1">
      <c r="A34" s="37">
        <v>13</v>
      </c>
      <c r="B34" s="38">
        <v>11</v>
      </c>
      <c r="C34" s="39">
        <f>IF(ISBLANK($B34),"",VLOOKUP($B34,'[1]мой список М'!$B$1:$F$518,2,0))</f>
        <v>10100863008</v>
      </c>
      <c r="D34" s="40" t="str">
        <f>IF(ISBLANK($B34),"",VLOOKUP($B34,'[1]мой список М'!$B$1:$F$518,3,0))</f>
        <v>Пученкин Артём</v>
      </c>
      <c r="E34" s="41">
        <f>IF(ISBLANK($B34),"",VLOOKUP($B34,'[1]мой список М'!$B$1:$F$518,4,0))</f>
        <v>39432</v>
      </c>
      <c r="F34" s="42" t="str">
        <f>IF(ISBLANK($B34),"",VLOOKUP($B34,'[1]мой список М'!$B$1:$G$518,5,0))</f>
        <v>1 СР</v>
      </c>
      <c r="G34" s="43" t="str">
        <f>IF(ISBLANK($B34),"",VLOOKUP($B34,'[1]мой список М'!$B$1:$G$518,6,0))</f>
        <v>Тульская область</v>
      </c>
      <c r="H34" s="44"/>
      <c r="I34" s="45"/>
    </row>
    <row r="35" spans="1:13" ht="16" customHeight="1">
      <c r="A35" s="37">
        <v>14</v>
      </c>
      <c r="B35" s="51">
        <v>16</v>
      </c>
      <c r="C35" s="39">
        <f>IF(ISBLANK($B35),"",VLOOKUP($B35,'[1]мой список М'!$B$1:$F$518,2,0))</f>
        <v>10142405377</v>
      </c>
      <c r="D35" s="40" t="str">
        <f>IF(ISBLANK($B35),"",VLOOKUP($B35,'[1]мой список М'!$B$1:$F$518,3,0))</f>
        <v>Казаков Владислав</v>
      </c>
      <c r="E35" s="41">
        <f>IF(ISBLANK($B35),"",VLOOKUP($B35,'[1]мой список М'!$B$1:$F$518,4,0))</f>
        <v>40085</v>
      </c>
      <c r="F35" s="42" t="str">
        <f>IF(ISBLANK($B35),"",VLOOKUP($B35,'[1]мой список М'!$B$1:$G$518,5,0))</f>
        <v>3 СР</v>
      </c>
      <c r="G35" s="43" t="str">
        <f>IF(ISBLANK($B35),"",VLOOKUP($B35,'[1]мой список М'!$B$1:$G$518,6,0))</f>
        <v>Тульская область</v>
      </c>
      <c r="H35" s="44"/>
      <c r="I35" s="45"/>
    </row>
    <row r="36" spans="1:13" ht="16" customHeight="1">
      <c r="A36" s="37">
        <v>15</v>
      </c>
      <c r="B36" s="51">
        <v>24</v>
      </c>
      <c r="C36" s="39">
        <f>IF(ISBLANK($B36),"",VLOOKUP($B36,'[1]мой список М'!$B$1:$F$518,2,0))</f>
        <v>10142216936</v>
      </c>
      <c r="D36" s="40" t="str">
        <f>IF(ISBLANK($B36),"",VLOOKUP($B36,'[1]мой список М'!$B$1:$F$518,3,0))</f>
        <v>Мокеев Захар</v>
      </c>
      <c r="E36" s="41">
        <f>IF(ISBLANK($B36),"",VLOOKUP($B36,'[1]мой список М'!$B$1:$F$518,4,0))</f>
        <v>39466</v>
      </c>
      <c r="F36" s="42" t="str">
        <f>IF(ISBLANK($B36),"",VLOOKUP($B36,'[1]мой список М'!$B$1:$G$518,5,0))</f>
        <v>1 СР</v>
      </c>
      <c r="G36" s="43" t="str">
        <f>IF(ISBLANK($B36),"",VLOOKUP($B36,'[1]мой список М'!$B$1:$G$518,6,0))</f>
        <v xml:space="preserve">Санкт - Петербург </v>
      </c>
      <c r="H36" s="44"/>
      <c r="I36" s="45"/>
    </row>
    <row r="37" spans="1:13" ht="16" customHeight="1">
      <c r="A37" s="37">
        <v>16</v>
      </c>
      <c r="B37" s="51">
        <v>23</v>
      </c>
      <c r="C37" s="39">
        <f>IF(ISBLANK($B37),"",VLOOKUP($B37,'[1]мой список М'!$B$1:$F$518,2,0))</f>
        <v>10142424474</v>
      </c>
      <c r="D37" s="40" t="str">
        <f>IF(ISBLANK($B37),"",VLOOKUP($B37,'[1]мой список М'!$B$1:$F$518,3,0))</f>
        <v>Раев Фома</v>
      </c>
      <c r="E37" s="41">
        <f>IF(ISBLANK($B37),"",VLOOKUP($B37,'[1]мой список М'!$B$1:$F$518,4,0))</f>
        <v>40048</v>
      </c>
      <c r="F37" s="42" t="str">
        <f>IF(ISBLANK($B37),"",VLOOKUP($B37,'[1]мой список М'!$B$1:$G$518,5,0))</f>
        <v>1 СР</v>
      </c>
      <c r="G37" s="43" t="str">
        <f>IF(ISBLANK($B37),"",VLOOKUP($B37,'[1]мой список М'!$B$1:$G$518,6,0))</f>
        <v xml:space="preserve">Санкт - Петербург </v>
      </c>
      <c r="H37" s="44"/>
      <c r="I37" s="45"/>
      <c r="K37" s="52"/>
      <c r="L37" s="53"/>
      <c r="M37" s="53"/>
    </row>
    <row r="38" spans="1:13" ht="16" customHeight="1">
      <c r="A38" s="37">
        <v>17</v>
      </c>
      <c r="B38" s="51">
        <v>73</v>
      </c>
      <c r="C38" s="39">
        <f>IF(ISBLANK($B38),"",VLOOKUP($B38,'[1]мой список М'!$B$1:$F$518,2,0))</f>
        <v>10130333830</v>
      </c>
      <c r="D38" s="40" t="str">
        <f>IF(ISBLANK($B38),"",VLOOKUP($B38,'[1]мой список М'!$B$1:$F$518,3,0))</f>
        <v>Лапшин Никита</v>
      </c>
      <c r="E38" s="41">
        <f>IF(ISBLANK($B38),"",VLOOKUP($B38,'[1]мой список М'!$B$1:$F$518,4,0))</f>
        <v>39249</v>
      </c>
      <c r="F38" s="42" t="str">
        <f>IF(ISBLANK($B38),"",VLOOKUP($B38,'[1]мой список М'!$B$1:$G$518,5,0))</f>
        <v>3 СР</v>
      </c>
      <c r="G38" s="43" t="str">
        <f>IF(ISBLANK($B38),"",VLOOKUP($B38,'[1]мой список М'!$B$1:$G$518,6,0))</f>
        <v>Москва</v>
      </c>
      <c r="H38" s="44"/>
      <c r="I38" s="45"/>
      <c r="K38" s="52"/>
      <c r="L38" s="53"/>
      <c r="M38" s="53"/>
    </row>
    <row r="39" spans="1:13" ht="16" customHeight="1">
      <c r="A39" s="37">
        <v>18</v>
      </c>
      <c r="B39" s="51">
        <v>72</v>
      </c>
      <c r="C39" s="39">
        <f>IF(ISBLANK($B39),"",VLOOKUP($B39,'[1]мой список М'!$B$1:$F$518,2,0))</f>
        <v>10123421871</v>
      </c>
      <c r="D39" s="40" t="str">
        <f>IF(ISBLANK($B39),"",VLOOKUP($B39,'[1]мой список М'!$B$1:$F$518,3,0))</f>
        <v>Богомолов Кирилл</v>
      </c>
      <c r="E39" s="41">
        <f>IF(ISBLANK($B39),"",VLOOKUP($B39,'[1]мой список М'!$B$1:$F$518,4,0))</f>
        <v>39107</v>
      </c>
      <c r="F39" s="42" t="str">
        <f>IF(ISBLANK($B39),"",VLOOKUP($B39,'[1]мой список М'!$B$1:$G$518,5,0))</f>
        <v>2 СР</v>
      </c>
      <c r="G39" s="43" t="str">
        <f>IF(ISBLANK($B39),"",VLOOKUP($B39,'[1]мой список М'!$B$1:$G$518,6,0))</f>
        <v>Москва</v>
      </c>
      <c r="H39" s="44"/>
      <c r="I39" s="45"/>
    </row>
    <row r="40" spans="1:13" ht="16" customHeight="1">
      <c r="A40" s="37">
        <v>19</v>
      </c>
      <c r="B40" s="51">
        <v>21</v>
      </c>
      <c r="C40" s="39">
        <f>IF(ISBLANK($B40),"",VLOOKUP($B40,'[1]мой список М'!$B$1:$F$518,2,0))</f>
        <v>10133902223</v>
      </c>
      <c r="D40" s="40" t="str">
        <f>IF(ISBLANK($B40),"",VLOOKUP($B40,'[1]мой список М'!$B$1:$F$518,3,0))</f>
        <v>Пушкарев Ярослав</v>
      </c>
      <c r="E40" s="41">
        <f>IF(ISBLANK($B40),"",VLOOKUP($B40,'[1]мой список М'!$B$1:$F$518,4,0))</f>
        <v>39552</v>
      </c>
      <c r="F40" s="42" t="str">
        <f>IF(ISBLANK($B40),"",VLOOKUP($B40,'[1]мой список М'!$B$1:$G$518,5,0))</f>
        <v>1 СР</v>
      </c>
      <c r="G40" s="43" t="str">
        <f>IF(ISBLANK($B40),"",VLOOKUP($B40,'[1]мой список М'!$B$1:$G$518,6,0))</f>
        <v xml:space="preserve">Санкт - Петербург </v>
      </c>
      <c r="H40" s="44"/>
      <c r="I40" s="45"/>
    </row>
    <row r="41" spans="1:13" ht="16" customHeight="1">
      <c r="A41" s="37">
        <v>20</v>
      </c>
      <c r="B41" s="51">
        <v>35</v>
      </c>
      <c r="C41" s="39">
        <f>IF(ISBLANK($B41),"",VLOOKUP($B41,'[1]мой список М'!$B$1:$F$518,2,0))</f>
        <v>10135837669</v>
      </c>
      <c r="D41" s="40" t="str">
        <f>IF(ISBLANK($B41),"",VLOOKUP($B41,'[1]мой список М'!$B$1:$F$518,3,0))</f>
        <v xml:space="preserve">Аркилович Роман </v>
      </c>
      <c r="E41" s="41">
        <f>IF(ISBLANK($B41),"",VLOOKUP($B41,'[1]мой список М'!$B$1:$F$518,4,0))</f>
        <v>39120</v>
      </c>
      <c r="F41" s="42" t="str">
        <f>IF(ISBLANK($B41),"",VLOOKUP($B41,'[1]мой список М'!$B$1:$G$518,5,0))</f>
        <v>2 СР</v>
      </c>
      <c r="G41" s="43" t="str">
        <f>IF(ISBLANK($B41),"",VLOOKUP($B41,'[1]мой список М'!$B$1:$G$518,6,0))</f>
        <v xml:space="preserve">Московская область </v>
      </c>
      <c r="H41" s="44"/>
      <c r="I41" s="45"/>
    </row>
    <row r="42" spans="1:13" ht="16" customHeight="1">
      <c r="A42" s="37">
        <v>21</v>
      </c>
      <c r="B42" s="51">
        <v>19</v>
      </c>
      <c r="C42" s="39">
        <f>IF(ISBLANK($B42),"",VLOOKUP($B42,'[1]мой список М'!$B$1:$F$518,2,0))</f>
        <v>10104584168</v>
      </c>
      <c r="D42" s="40" t="str">
        <f>IF(ISBLANK($B42),"",VLOOKUP($B42,'[1]мой список М'!$B$1:$F$518,3,0))</f>
        <v>Комков Владислав</v>
      </c>
      <c r="E42" s="41">
        <f>IF(ISBLANK($B42),"",VLOOKUP($B42,'[1]мой список М'!$B$1:$F$518,4,0))</f>
        <v>39323</v>
      </c>
      <c r="F42" s="42" t="str">
        <f>IF(ISBLANK($B42),"",VLOOKUP($B42,'[1]мой список М'!$B$1:$G$518,5,0))</f>
        <v>1 СР</v>
      </c>
      <c r="G42" s="43" t="str">
        <f>IF(ISBLANK($B42),"",VLOOKUP($B42,'[1]мой список М'!$B$1:$G$518,6,0))</f>
        <v xml:space="preserve">Санкт - Петербург </v>
      </c>
      <c r="H42" s="44"/>
      <c r="I42" s="45"/>
    </row>
    <row r="43" spans="1:13" ht="16" customHeight="1">
      <c r="A43" s="37">
        <v>22</v>
      </c>
      <c r="B43" s="51">
        <v>12</v>
      </c>
      <c r="C43" s="39">
        <f>IF(ISBLANK($B43),"",VLOOKUP($B43,'[1]мой список М'!$B$1:$F$518,2,0))</f>
        <v>10142530063</v>
      </c>
      <c r="D43" s="40" t="str">
        <f>IF(ISBLANK($B43),"",VLOOKUP($B43,'[1]мой список М'!$B$1:$F$518,3,0))</f>
        <v>Ростовцев Лев</v>
      </c>
      <c r="E43" s="41">
        <f>IF(ISBLANK($B43),"",VLOOKUP($B43,'[1]мой список М'!$B$1:$F$518,4,0))</f>
        <v>39303</v>
      </c>
      <c r="F43" s="42" t="str">
        <f>IF(ISBLANK($B43),"",VLOOKUP($B43,'[1]мой список М'!$B$1:$G$518,5,0))</f>
        <v>3 СР</v>
      </c>
      <c r="G43" s="43" t="str">
        <f>IF(ISBLANK($B43),"",VLOOKUP($B43,'[1]мой список М'!$B$1:$G$518,6,0))</f>
        <v>Тульская область</v>
      </c>
      <c r="H43" s="44"/>
      <c r="I43" s="45"/>
    </row>
    <row r="44" spans="1:13" ht="16" customHeight="1">
      <c r="A44" s="37">
        <v>23</v>
      </c>
      <c r="B44" s="51">
        <v>14</v>
      </c>
      <c r="C44" s="39">
        <f>IF(ISBLANK($B44),"",VLOOKUP($B44,'[1]мой список М'!$B$1:$F$518,2,0))</f>
        <v>10142401943</v>
      </c>
      <c r="D44" s="40" t="str">
        <f>IF(ISBLANK($B44),"",VLOOKUP($B44,'[1]мой список М'!$B$1:$F$518,3,0))</f>
        <v>Казак Иван</v>
      </c>
      <c r="E44" s="41">
        <f>IF(ISBLANK($B44),"",VLOOKUP($B44,'[1]мой список М'!$B$1:$F$518,4,0))</f>
        <v>39667</v>
      </c>
      <c r="F44" s="42" t="str">
        <f>IF(ISBLANK($B44),"",VLOOKUP($B44,'[1]мой список М'!$B$1:$G$518,5,0))</f>
        <v>3 СР</v>
      </c>
      <c r="G44" s="43" t="str">
        <f>IF(ISBLANK($B44),"",VLOOKUP($B44,'[1]мой список М'!$B$1:$G$518,6,0))</f>
        <v>Тульская область</v>
      </c>
      <c r="H44" s="44"/>
      <c r="I44" s="45"/>
    </row>
    <row r="45" spans="1:13" ht="16" customHeight="1">
      <c r="A45" s="37"/>
      <c r="B45" s="38"/>
      <c r="C45" s="39"/>
      <c r="D45" s="40"/>
      <c r="E45" s="41"/>
      <c r="F45" s="42"/>
      <c r="G45" s="43"/>
      <c r="H45" s="44"/>
      <c r="I45" s="45"/>
    </row>
    <row r="46" spans="1:13" ht="12.75" customHeight="1" thickBot="1">
      <c r="A46" s="37"/>
      <c r="B46" s="38"/>
      <c r="C46" s="39" t="str">
        <f>IF(ISBLANK($B46),"",VLOOKUP($B46,'[1]мой список М'!$B$1:$F$518,2,0))</f>
        <v/>
      </c>
      <c r="D46" s="40" t="str">
        <f>IF(ISBLANK($B46),"",VLOOKUP($B46,'[1]мой список М'!$B$1:$F$518,3,0))</f>
        <v/>
      </c>
      <c r="E46" s="41" t="str">
        <f>IF(ISBLANK($B46),"",VLOOKUP($B46,'[1]мой список М'!$B$1:$F$518,4,0))</f>
        <v/>
      </c>
      <c r="F46" s="54" t="str">
        <f>IF(ISBLANK($B46),"",VLOOKUP($B46,'[1]мой список М'!$B$1:$G$518,5,0))</f>
        <v/>
      </c>
      <c r="G46" s="55" t="str">
        <f>IF(ISBLANK($B46),"",VLOOKUP($B46,'[1]мой список М'!$B$1:$G$518,6,0))</f>
        <v/>
      </c>
      <c r="H46" s="44"/>
      <c r="I46" s="45"/>
    </row>
    <row r="47" spans="1:13" ht="12.75" customHeight="1" thickTop="1" thickBot="1">
      <c r="A47" s="56"/>
      <c r="B47" s="57"/>
      <c r="C47" s="57"/>
      <c r="D47" s="58"/>
      <c r="E47" s="59"/>
      <c r="F47" s="60"/>
      <c r="G47" s="61"/>
      <c r="H47" s="62"/>
      <c r="I47" s="62"/>
    </row>
    <row r="48" spans="1:13" ht="12.75" customHeight="1" thickTop="1">
      <c r="A48" s="101" t="s">
        <v>39</v>
      </c>
      <c r="B48" s="102"/>
      <c r="C48" s="102"/>
      <c r="D48" s="102"/>
      <c r="E48" s="63"/>
      <c r="F48" s="103" t="s">
        <v>40</v>
      </c>
      <c r="G48" s="102"/>
      <c r="H48" s="102"/>
      <c r="I48" s="104"/>
    </row>
    <row r="49" spans="1:26" ht="12.75" customHeight="1">
      <c r="A49" s="64" t="s">
        <v>41</v>
      </c>
      <c r="B49" s="65"/>
      <c r="C49" s="66"/>
      <c r="D49" s="65"/>
      <c r="E49" s="67"/>
      <c r="F49" s="68" t="s">
        <v>42</v>
      </c>
      <c r="G49" s="69">
        <v>9</v>
      </c>
      <c r="H49" s="70" t="s">
        <v>35</v>
      </c>
      <c r="I49" s="71">
        <v>4</v>
      </c>
    </row>
    <row r="50" spans="1:26" ht="12.75" customHeight="1">
      <c r="A50" s="64" t="s">
        <v>43</v>
      </c>
      <c r="B50" s="65"/>
      <c r="C50" s="72"/>
      <c r="D50" s="65"/>
      <c r="E50" s="73"/>
      <c r="F50" s="74" t="s">
        <v>44</v>
      </c>
      <c r="G50" s="69">
        <f>G51+G55</f>
        <v>23</v>
      </c>
      <c r="H50" s="70" t="s">
        <v>36</v>
      </c>
      <c r="I50" s="71">
        <v>9</v>
      </c>
    </row>
    <row r="51" spans="1:26" ht="14">
      <c r="A51" s="64" t="s">
        <v>45</v>
      </c>
      <c r="B51" s="65"/>
      <c r="C51" s="75"/>
      <c r="D51" s="65"/>
      <c r="E51" s="73"/>
      <c r="F51" s="74" t="s">
        <v>46</v>
      </c>
      <c r="G51" s="69">
        <f>G52+G53+G54</f>
        <v>23</v>
      </c>
      <c r="H51" s="76" t="s">
        <v>37</v>
      </c>
      <c r="I51" s="71">
        <v>6</v>
      </c>
    </row>
    <row r="52" spans="1:26" ht="12.75" customHeight="1">
      <c r="A52" s="64" t="s">
        <v>47</v>
      </c>
      <c r="B52" s="65"/>
      <c r="C52" s="75"/>
      <c r="D52" s="65"/>
      <c r="E52" s="73"/>
      <c r="F52" s="74" t="s">
        <v>48</v>
      </c>
      <c r="G52" s="69">
        <f>COUNT(A20:A46)</f>
        <v>23</v>
      </c>
      <c r="H52" s="76" t="s">
        <v>38</v>
      </c>
      <c r="I52" s="71">
        <v>4</v>
      </c>
      <c r="J52" s="7"/>
      <c r="K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64"/>
      <c r="B53" s="65"/>
      <c r="C53" s="75"/>
      <c r="D53" s="65"/>
      <c r="E53" s="73"/>
      <c r="F53" s="74" t="s">
        <v>49</v>
      </c>
      <c r="G53" s="69">
        <f>COUNTIF(A20:A46,"НФ")</f>
        <v>0</v>
      </c>
      <c r="H53" s="70"/>
      <c r="I53" s="71"/>
    </row>
    <row r="54" spans="1:26" ht="12.75" customHeight="1">
      <c r="A54" s="64"/>
      <c r="B54" s="65"/>
      <c r="C54" s="65"/>
      <c r="D54" s="77"/>
      <c r="E54" s="73"/>
      <c r="F54" s="74" t="s">
        <v>50</v>
      </c>
      <c r="G54" s="69">
        <f>COUNTIF(A20:A46,"ДСКВ")</f>
        <v>0</v>
      </c>
      <c r="H54" s="78"/>
      <c r="I54" s="79"/>
    </row>
    <row r="55" spans="1:26" ht="12.75" customHeight="1">
      <c r="A55" s="64"/>
      <c r="B55" s="65"/>
      <c r="C55" s="65"/>
      <c r="D55" s="65"/>
      <c r="E55" s="80"/>
      <c r="F55" s="74" t="s">
        <v>51</v>
      </c>
      <c r="G55" s="69">
        <f>COUNTIF(A20:A46,"НС")</f>
        <v>0</v>
      </c>
      <c r="H55" s="78"/>
      <c r="I55" s="79"/>
    </row>
    <row r="56" spans="1:26" ht="12.75" customHeight="1">
      <c r="A56" s="81"/>
      <c r="B56" s="82"/>
      <c r="C56" s="82"/>
      <c r="D56" s="83"/>
      <c r="E56" s="84"/>
      <c r="F56" s="83"/>
      <c r="G56" s="83"/>
      <c r="H56" s="85"/>
      <c r="I56" s="86"/>
    </row>
    <row r="57" spans="1:26" ht="12.75" customHeight="1">
      <c r="A57" s="105" t="s">
        <v>52</v>
      </c>
      <c r="B57" s="106"/>
      <c r="C57" s="106"/>
      <c r="D57" s="107" t="s">
        <v>53</v>
      </c>
      <c r="E57" s="106"/>
      <c r="F57" s="107" t="s">
        <v>54</v>
      </c>
      <c r="G57" s="106"/>
      <c r="H57" s="108" t="s">
        <v>55</v>
      </c>
      <c r="I57" s="109"/>
    </row>
    <row r="58" spans="1:26" ht="12.75" customHeight="1">
      <c r="A58" s="81"/>
      <c r="B58" s="83"/>
      <c r="C58" s="83"/>
      <c r="D58" s="89"/>
      <c r="E58" s="90"/>
      <c r="F58" s="89"/>
      <c r="G58" s="90"/>
      <c r="H58" s="89"/>
      <c r="I58" s="93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>
      <c r="A59" s="88"/>
      <c r="B59" s="82"/>
      <c r="C59" s="82"/>
      <c r="D59" s="91"/>
      <c r="E59" s="91"/>
      <c r="F59" s="91"/>
      <c r="G59" s="91"/>
      <c r="H59" s="91"/>
      <c r="I59" s="94"/>
    </row>
    <row r="60" spans="1:26" ht="12.75" customHeight="1">
      <c r="A60" s="88"/>
      <c r="B60" s="82"/>
      <c r="C60" s="82"/>
      <c r="D60" s="91"/>
      <c r="E60" s="91"/>
      <c r="F60" s="91"/>
      <c r="G60" s="91"/>
      <c r="H60" s="91"/>
      <c r="I60" s="94"/>
    </row>
    <row r="61" spans="1:26" ht="12.75" customHeight="1">
      <c r="A61" s="88"/>
      <c r="B61" s="82"/>
      <c r="C61" s="82"/>
      <c r="D61" s="91"/>
      <c r="E61" s="91"/>
      <c r="F61" s="91"/>
      <c r="G61" s="91"/>
      <c r="H61" s="91"/>
      <c r="I61" s="94"/>
    </row>
    <row r="62" spans="1:26" ht="12.75" customHeight="1">
      <c r="A62" s="88"/>
      <c r="B62" s="82"/>
      <c r="C62" s="82"/>
      <c r="D62" s="92"/>
      <c r="E62" s="92"/>
      <c r="F62" s="92"/>
      <c r="G62" s="92"/>
      <c r="H62" s="92"/>
      <c r="I62" s="95"/>
    </row>
    <row r="63" spans="1:26" ht="12.75" customHeight="1" thickBot="1">
      <c r="A63" s="96" t="s">
        <v>2</v>
      </c>
      <c r="B63" s="97"/>
      <c r="C63" s="97"/>
      <c r="D63" s="98" t="str">
        <f>G17</f>
        <v>Гниденко В.Н. (ВК, .Тула)</v>
      </c>
      <c r="E63" s="97"/>
      <c r="F63" s="98" t="str">
        <f>G18</f>
        <v>Максимова Е. Г (ВК, Тула)</v>
      </c>
      <c r="G63" s="97"/>
      <c r="H63" s="99" t="str">
        <f>G19</f>
        <v>Копылов С. В. (ВК, Тула)</v>
      </c>
      <c r="I63" s="100"/>
    </row>
    <row r="64" spans="1:26" ht="12.75" customHeight="1" thickTop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</sheetData>
  <mergeCells count="31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48:D48"/>
    <mergeCell ref="F48:I48"/>
    <mergeCell ref="A57:C57"/>
    <mergeCell ref="D57:E57"/>
    <mergeCell ref="F57:G57"/>
    <mergeCell ref="H57:I57"/>
    <mergeCell ref="D58:E62"/>
    <mergeCell ref="F58:G62"/>
    <mergeCell ref="H58:I62"/>
    <mergeCell ref="A63:C63"/>
    <mergeCell ref="D63:E63"/>
    <mergeCell ref="F63:G63"/>
    <mergeCell ref="H63:I63"/>
  </mergeCells>
  <pageMargins left="0.7" right="0.7" top="0.75" bottom="0.75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512D-ACA7-BC48-B003-4D7E84F9A2F3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спринтФМ </vt:lpstr>
      <vt:lpstr>Лист1</vt:lpstr>
      <vt:lpstr>'спринтФМ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2023-05-23T06:39:05Z</dcterms:created>
  <dcterms:modified xsi:type="dcterms:W3CDTF">2023-05-23T07:26:08Z</dcterms:modified>
</cp:coreProperties>
</file>