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время'!$A$1:$K$72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2" i="2" l="1"/>
  <c r="K64" i="2"/>
  <c r="K63" i="2"/>
  <c r="K62" i="2"/>
  <c r="K61" i="2"/>
  <c r="I61" i="2"/>
  <c r="H72" i="2"/>
  <c r="E72" i="2"/>
  <c r="I64" i="2"/>
  <c r="I63" i="2"/>
  <c r="I62" i="2"/>
  <c r="K60" i="2"/>
  <c r="K59" i="2"/>
  <c r="K58" i="2"/>
  <c r="I60" i="2"/>
  <c r="I59" i="2"/>
</calcChain>
</file>

<file path=xl/sharedStrings.xml><?xml version="1.0" encoding="utf-8"?>
<sst xmlns="http://schemas.openxmlformats.org/spreadsheetml/2006/main" count="238" uniqueCount="151">
  <si>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</si>
  <si>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</si>
  <si>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</si>
  <si>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</si>
  <si>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</si>
  <si>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</si>
  <si>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</si>
  <si>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</si>
  <si>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</si>
  <si>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</si>
  <si>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</si>
  <si>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</si>
  <si>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</si>
  <si>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</si>
  <si>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</si>
  <si>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</si>
  <si>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</si>
  <si>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</si>
  <si>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</si>
  <si>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</si>
  <si>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</si>
  <si>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</si>
  <si>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</si>
  <si>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</si>
  <si>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</si>
  <si>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</si>
  <si>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</si>
  <si>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</si>
  <si>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</si>
  <si>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</si>
  <si>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</si>
  <si>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</si>
  <si>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</si>
  <si>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</si>
  <si>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</si>
  <si>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</si>
  <si>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</si>
  <si>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</si>
  <si>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</si>
  <si>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</si>
  <si>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</si>
  <si>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</si>
  <si>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</si>
  <si>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</si>
  <si>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</si>
  <si>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</si>
  <si>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</si>
  <si>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</si>
  <si>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</si>
  <si>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</si>
  <si>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</si>
  <si>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</si>
  <si>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Москва</t>
  </si>
  <si>
    <t>ГБУ "СШОР "Нагорная" Москомспорта</t>
  </si>
  <si>
    <t>Республика Мордовия</t>
  </si>
  <si>
    <t>Департамент спорта города Москвы</t>
  </si>
  <si>
    <t>РСОО "Федерация велосипедного спорта в городе Москве"</t>
  </si>
  <si>
    <t>ГОСУДАРСТВЕННОЕ БЮДЖЕТНОЕ УЧРЕЖДЕНИЕ "СПОРТИВНАЯ ШКОЛА ОЛИМПИЙСКОГО РЕЗЕРВА "НАГОРНАЯ" МОСКОМСПОРТА</t>
  </si>
  <si>
    <t xml:space="preserve"> МЕСТО ПРОВЕДЕНИЯ: г. Москва</t>
  </si>
  <si>
    <t xml:space="preserve"> ДАТА ПРОВЕДЕНИЯ: 12 мая 2022 года </t>
  </si>
  <si>
    <r>
      <t xml:space="preserve">НАЧАЛО ГОНКИ: </t>
    </r>
    <r>
      <rPr>
        <sz val="11"/>
        <rFont val="Calibri"/>
        <family val="2"/>
        <charset val="204"/>
      </rPr>
      <t>17ч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</si>
  <si>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20ч 00м</t>
    </r>
  </si>
  <si>
    <t>№ ЕКП 2022: 4686</t>
  </si>
  <si>
    <t>ДЫШАКОВ А.С. (ВК, г. Москва)</t>
  </si>
  <si>
    <t>ГБПОУ "МССУОР№2"</t>
  </si>
  <si>
    <t>Московская область</t>
  </si>
  <si>
    <t>ГБУ СШОР МО</t>
  </si>
  <si>
    <t>Температура: +22</t>
  </si>
  <si>
    <t>ГВОЗДЁВ К.Е. (IК, г. Москва)</t>
  </si>
  <si>
    <t>Санкт-Петербург</t>
  </si>
  <si>
    <t>СПБ_ГБПОУ "Олимпийские надежды"</t>
  </si>
  <si>
    <t>41</t>
  </si>
  <si>
    <t>58</t>
  </si>
  <si>
    <t>ГБУ СШОР во велоспорту МО 
(г.Сергиев Посад)</t>
  </si>
  <si>
    <t>110</t>
  </si>
  <si>
    <t>671</t>
  </si>
  <si>
    <t>729</t>
  </si>
  <si>
    <t>Шуляковский Никита</t>
  </si>
  <si>
    <t>228</t>
  </si>
  <si>
    <t>Кузнецов Даниил</t>
  </si>
  <si>
    <t>111</t>
  </si>
  <si>
    <t>Пустовалов Егор</t>
  </si>
  <si>
    <t>Пензенсккая область</t>
  </si>
  <si>
    <t>УОР Пензенская область-АНО Велоклуб "Локомотив-Пенза"</t>
  </si>
  <si>
    <t>56</t>
  </si>
  <si>
    <t>Иневаткин Никита</t>
  </si>
  <si>
    <t>523</t>
  </si>
  <si>
    <t>Одоевцев Артем</t>
  </si>
  <si>
    <t>65</t>
  </si>
  <si>
    <t>876</t>
  </si>
  <si>
    <t>64</t>
  </si>
  <si>
    <t>Мамаев Владислав</t>
  </si>
  <si>
    <t>313</t>
  </si>
  <si>
    <t>Базеев Эмиль</t>
  </si>
  <si>
    <t>184</t>
  </si>
  <si>
    <t>Галиев Адель</t>
  </si>
  <si>
    <t>Удмуртская Республика</t>
  </si>
  <si>
    <t>МБУ СШОР "Сарапул"</t>
  </si>
  <si>
    <t>26</t>
  </si>
  <si>
    <t>Копытов Антон</t>
  </si>
  <si>
    <t>777</t>
  </si>
  <si>
    <t>Балацкий Дмирий</t>
  </si>
  <si>
    <t>620</t>
  </si>
  <si>
    <t>Захаров Денис</t>
  </si>
  <si>
    <t>164</t>
  </si>
  <si>
    <t>Кузьмин Денис</t>
  </si>
  <si>
    <t>МБУ СШ №4 г. Пензы</t>
  </si>
  <si>
    <t>53</t>
  </si>
  <si>
    <t>Ошкин Максим</t>
  </si>
  <si>
    <t>39</t>
  </si>
  <si>
    <t>68</t>
  </si>
  <si>
    <t>Котельников Никита</t>
  </si>
  <si>
    <t>72</t>
  </si>
  <si>
    <t>Мельник Иван</t>
  </si>
  <si>
    <t>604</t>
  </si>
  <si>
    <t>Сабусов Егор</t>
  </si>
  <si>
    <t>689</t>
  </si>
  <si>
    <t>626</t>
  </si>
  <si>
    <t>463</t>
  </si>
  <si>
    <t>Стрельников Георгий</t>
  </si>
  <si>
    <t>532</t>
  </si>
  <si>
    <t>Гусаров Егор</t>
  </si>
  <si>
    <t>875</t>
  </si>
  <si>
    <t>87</t>
  </si>
  <si>
    <t>631</t>
  </si>
  <si>
    <t>Медведев Михаил</t>
  </si>
  <si>
    <t>596</t>
  </si>
  <si>
    <t>Спиридонов Евгений</t>
  </si>
  <si>
    <t>ГБУ СШОР Петродворцового района Санкт-Петербурга</t>
  </si>
  <si>
    <t>12</t>
  </si>
  <si>
    <t>686</t>
  </si>
  <si>
    <t>71</t>
  </si>
  <si>
    <t>НФ</t>
  </si>
  <si>
    <t>НС</t>
  </si>
  <si>
    <t>Юноши 15-16 лет</t>
  </si>
  <si>
    <t>НАЗВАНИЕ ТРАССЫ / РЕГ.НОМЕР: Велодром "BMX Марьинский"106392</t>
  </si>
  <si>
    <t>420/420</t>
  </si>
  <si>
    <t xml:space="preserve">Штельмин Данила </t>
  </si>
  <si>
    <t xml:space="preserve">Волков Константин </t>
  </si>
  <si>
    <t>Каплин Роман</t>
  </si>
  <si>
    <t>Девяткин Илья</t>
  </si>
  <si>
    <t xml:space="preserve">Суринов Артемий </t>
  </si>
  <si>
    <t>Щебетовский Денис</t>
  </si>
  <si>
    <t>Акимов Дмитрий</t>
  </si>
  <si>
    <t>Заев Кирилл</t>
  </si>
  <si>
    <t xml:space="preserve">Зуев Илья </t>
  </si>
  <si>
    <t>Андриянов Иван</t>
  </si>
  <si>
    <t xml:space="preserve">Мельник Максим </t>
  </si>
  <si>
    <t xml:space="preserve">Щигорцов Дмитрий </t>
  </si>
  <si>
    <t xml:space="preserve">Чирков Иван </t>
  </si>
  <si>
    <t>Подрядчиков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</si>
</sst>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#,##0.000"/>
    <numFmt numFmtId="166" formatCode="m:ss.000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0" fillId="0" borderId="0"/>
    <xf numFmtId="0" fontId="2" fillId="0" borderId="0"/>
  </cellStyleXfs>
  <cellXfs count="11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0" fontId="21" fillId="0" borderId="11" xfId="14" applyFont="1" applyFill="1" applyBorder="1" applyAlignment="1">
      <alignment horizontal="center" vertical="center"/>
    </xf>
    <xf numFmtId="0" fontId="21" fillId="0" borderId="24" xfId="13" applyFont="1" applyFill="1" applyBorder="1" applyAlignment="1">
      <alignment horizontal="center" vertical="center"/>
    </xf>
    <xf numFmtId="0" fontId="21" fillId="0" borderId="24" xfId="13" applyFont="1" applyFill="1" applyBorder="1" applyAlignment="1">
      <alignment horizontal="center" vertical="center" wrapText="1"/>
    </xf>
    <xf numFmtId="0" fontId="21" fillId="0" borderId="38" xfId="13" applyFont="1" applyFill="1" applyBorder="1" applyAlignment="1">
      <alignment horizontal="center" vertical="center"/>
    </xf>
    <xf numFmtId="0" fontId="21" fillId="0" borderId="38" xfId="13" applyFont="1" applyFill="1" applyBorder="1" applyAlignment="1">
      <alignment horizontal="center" vertical="center" wrapText="1"/>
    </xf>
    <xf numFmtId="0" fontId="21" fillId="0" borderId="40" xfId="13" applyFont="1" applyFill="1" applyBorder="1" applyAlignment="1">
      <alignment horizontal="center" vertical="center"/>
    </xf>
    <xf numFmtId="0" fontId="21" fillId="0" borderId="40" xfId="13" applyFont="1" applyFill="1" applyBorder="1" applyAlignment="1">
      <alignment horizontal="center" vertical="center" wrapText="1"/>
    </xf>
    <xf numFmtId="0" fontId="21" fillId="0" borderId="37" xfId="14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5" xfId="0" applyFont="1" applyBorder="1" applyAlignment="1">
      <alignment vertical="center" wrapText="1"/>
    </xf>
    <xf numFmtId="0" fontId="21" fillId="0" borderId="35" xfId="13" applyFont="1" applyFill="1" applyBorder="1" applyAlignment="1">
      <alignment horizontal="center" vertical="center"/>
    </xf>
    <xf numFmtId="0" fontId="21" fillId="0" borderId="35" xfId="13" applyFont="1" applyFill="1" applyBorder="1" applyAlignment="1">
      <alignment horizontal="center" vertical="center" wrapText="1"/>
    </xf>
    <xf numFmtId="165" fontId="21" fillId="0" borderId="35" xfId="0" applyNumberFormat="1" applyFont="1" applyBorder="1" applyAlignment="1">
      <alignment horizontal="center" vertical="center" wrapText="1"/>
    </xf>
    <xf numFmtId="0" fontId="11" fillId="3" borderId="16" xfId="2" applyNumberFormat="1" applyFont="1" applyFill="1" applyBorder="1" applyAlignment="1">
      <alignment horizontal="right" vertical="center"/>
    </xf>
    <xf numFmtId="166" fontId="21" fillId="0" borderId="24" xfId="0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5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3"/>
    <cellStyle name="Обычный_ID4938_RS_1" xfId="11"/>
    <cellStyle name="Обычный_Protokol" xfId="14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108857</xdr:rowOff>
    </xdr:from>
    <xdr:to>
      <xdr:col>2</xdr:col>
      <xdr:colOff>486230</xdr:colOff>
      <xdr:row>3</xdr:row>
      <xdr:rowOff>171450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8857"/>
          <a:ext cx="1484087" cy="933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390072</xdr:colOff>
      <xdr:row>0</xdr:row>
      <xdr:rowOff>81643</xdr:rowOff>
    </xdr:from>
    <xdr:to>
      <xdr:col>3</xdr:col>
      <xdr:colOff>982133</xdr:colOff>
      <xdr:row>3</xdr:row>
      <xdr:rowOff>283936</xdr:rowOff>
    </xdr:to>
    <xdr:pic>
      <xdr:nvPicPr>
        <xdr:cNvPr id="6" name="Рисунок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87929" y="81643"/>
          <a:ext cx="1490133" cy="1073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616858</xdr:colOff>
      <xdr:row>0</xdr:row>
      <xdr:rowOff>0</xdr:rowOff>
    </xdr:from>
    <xdr:to>
      <xdr:col>10</xdr:col>
      <xdr:colOff>47779</xdr:colOff>
      <xdr:row>5</xdr:row>
      <xdr:rowOff>217109</xdr:rowOff>
    </xdr:to>
    <xdr:pic>
      <xdr:nvPicPr>
        <xdr:cNvPr id="7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1" y="0"/>
          <a:ext cx="2478921" cy="164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45357</xdr:colOff>
      <xdr:row>0</xdr:row>
      <xdr:rowOff>208642</xdr:rowOff>
    </xdr:from>
    <xdr:ext cx="935566" cy="850900"/>
    <xdr:pic>
      <xdr:nvPicPr>
        <xdr:cNvPr id="8" name="Рисунок 7" descr="C:\Users\Сумароков ВО\Desktop\Критериум Лужники\фвсм лого.pn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208642"/>
          <a:ext cx="935566" cy="850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M72"/>
  <sheetViews>
    <sheetView tabSelected="1" view="pageBreakPreview" topLeftCell="A42" zoomScale="89" zoomScaleNormal="100" zoomScaleSheetLayoutView="89" zoomScalePageLayoutView="95" workbookViewId="0">
      <selection activeCell="J47" sqref="J47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20.570312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1001" width="9.140625" style="1"/>
  </cols>
  <sheetData>
    <row r="1" spans="1:11" ht="22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2.5" customHeight="1" x14ac:dyDescent="0.2">
      <c r="A2" s="93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2.5" customHeight="1" x14ac:dyDescent="0.2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2.5" customHeight="1" x14ac:dyDescent="0.2">
      <c r="A4" s="93" t="s">
        <v>56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1" customHeight="1" x14ac:dyDescent="0.2">
      <c r="A5" s="93" t="s">
        <v>57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3" customFormat="1" ht="28.5" x14ac:dyDescent="0.2">
      <c r="A6" s="94" t="s">
        <v>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s="3" customFormat="1" ht="18" customHeight="1" x14ac:dyDescent="0.2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s="3" customFormat="1" ht="6" customHeight="1" thickBo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" customHeight="1" thickTop="1" x14ac:dyDescent="0.2">
      <c r="A9" s="97" t="s">
        <v>4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18" customHeight="1" x14ac:dyDescent="0.2">
      <c r="A10" s="98" t="s">
        <v>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19.5" customHeight="1" x14ac:dyDescent="0.2">
      <c r="A11" s="98" t="s">
        <v>134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7.5" customHeight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5.75" x14ac:dyDescent="0.2">
      <c r="A13" s="100" t="s">
        <v>58</v>
      </c>
      <c r="B13" s="100"/>
      <c r="C13" s="100"/>
      <c r="D13" s="100"/>
      <c r="E13" s="4"/>
      <c r="F13" s="4"/>
      <c r="H13" s="67" t="s">
        <v>60</v>
      </c>
      <c r="I13" s="4"/>
      <c r="J13" s="5"/>
      <c r="K13" s="6" t="s">
        <v>6</v>
      </c>
    </row>
    <row r="14" spans="1:11" ht="15.75" x14ac:dyDescent="0.2">
      <c r="A14" s="101" t="s">
        <v>59</v>
      </c>
      <c r="B14" s="101"/>
      <c r="C14" s="101"/>
      <c r="D14" s="101"/>
      <c r="E14" s="7"/>
      <c r="F14" s="7"/>
      <c r="H14" s="68" t="s">
        <v>61</v>
      </c>
      <c r="I14" s="7"/>
      <c r="J14" s="8"/>
      <c r="K14" s="71" t="s">
        <v>62</v>
      </c>
    </row>
    <row r="15" spans="1:11" ht="15" x14ac:dyDescent="0.2">
      <c r="A15" s="102" t="s">
        <v>7</v>
      </c>
      <c r="B15" s="102"/>
      <c r="C15" s="102"/>
      <c r="D15" s="102"/>
      <c r="E15" s="102"/>
      <c r="F15" s="102"/>
      <c r="G15" s="102"/>
      <c r="H15" s="102"/>
      <c r="I15" s="103" t="s">
        <v>8</v>
      </c>
      <c r="J15" s="103"/>
      <c r="K15" s="103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104" t="s">
        <v>135</v>
      </c>
      <c r="J16" s="104"/>
      <c r="K16" s="104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9" t="s">
        <v>63</v>
      </c>
      <c r="I17" s="15" t="s">
        <v>11</v>
      </c>
      <c r="J17" s="16"/>
      <c r="K17" s="66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9" t="s">
        <v>68</v>
      </c>
      <c r="I18" s="15" t="s">
        <v>13</v>
      </c>
      <c r="J18" s="16"/>
      <c r="K18" s="66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70" t="s">
        <v>48</v>
      </c>
      <c r="I19" s="20" t="s">
        <v>46</v>
      </c>
      <c r="J19" s="65"/>
      <c r="K19" s="91" t="s">
        <v>136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8">
        <v>1</v>
      </c>
      <c r="B22" s="75" t="s">
        <v>74</v>
      </c>
      <c r="C22" s="75">
        <v>10034965955</v>
      </c>
      <c r="D22" s="76" t="s">
        <v>137</v>
      </c>
      <c r="E22" s="75">
        <v>2006</v>
      </c>
      <c r="F22" s="79" t="s">
        <v>27</v>
      </c>
      <c r="G22" s="79" t="s">
        <v>52</v>
      </c>
      <c r="H22" s="80" t="s">
        <v>53</v>
      </c>
      <c r="I22" s="92">
        <v>4.4013888888888895E-4</v>
      </c>
      <c r="J22" s="61"/>
      <c r="K22" s="62"/>
    </row>
    <row r="23" spans="1:11" s="30" customFormat="1" ht="27" customHeight="1" x14ac:dyDescent="0.2">
      <c r="A23" s="78">
        <v>2</v>
      </c>
      <c r="B23" s="75" t="s">
        <v>75</v>
      </c>
      <c r="C23" s="75">
        <v>10081092485</v>
      </c>
      <c r="D23" s="76" t="s">
        <v>138</v>
      </c>
      <c r="E23" s="75">
        <v>2006</v>
      </c>
      <c r="F23" s="79" t="s">
        <v>37</v>
      </c>
      <c r="G23" s="79" t="s">
        <v>52</v>
      </c>
      <c r="H23" s="80" t="s">
        <v>53</v>
      </c>
      <c r="I23" s="92">
        <v>4.5023148148148152E-4</v>
      </c>
      <c r="J23" s="61"/>
      <c r="K23" s="62"/>
    </row>
    <row r="24" spans="1:11" s="30" customFormat="1" ht="27" customHeight="1" x14ac:dyDescent="0.2">
      <c r="A24" s="78">
        <v>3</v>
      </c>
      <c r="B24" s="75" t="s">
        <v>76</v>
      </c>
      <c r="C24" s="75">
        <v>10064556817</v>
      </c>
      <c r="D24" s="76" t="s">
        <v>77</v>
      </c>
      <c r="E24" s="75">
        <v>2006</v>
      </c>
      <c r="F24" s="79" t="s">
        <v>37</v>
      </c>
      <c r="G24" s="79" t="s">
        <v>52</v>
      </c>
      <c r="H24" s="80" t="s">
        <v>53</v>
      </c>
      <c r="I24" s="92">
        <v>4.5218749999999995E-4</v>
      </c>
      <c r="J24" s="61"/>
      <c r="K24" s="62"/>
    </row>
    <row r="25" spans="1:11" s="30" customFormat="1" ht="27" customHeight="1" x14ac:dyDescent="0.2">
      <c r="A25" s="78">
        <v>4</v>
      </c>
      <c r="B25" s="75" t="s">
        <v>78</v>
      </c>
      <c r="C25" s="75">
        <v>10080355891</v>
      </c>
      <c r="D25" s="76" t="s">
        <v>79</v>
      </c>
      <c r="E25" s="75">
        <v>2007</v>
      </c>
      <c r="F25" s="79" t="s">
        <v>27</v>
      </c>
      <c r="G25" s="79" t="s">
        <v>52</v>
      </c>
      <c r="H25" s="80" t="s">
        <v>53</v>
      </c>
      <c r="I25" s="92">
        <v>4.6075231481481482E-4</v>
      </c>
      <c r="J25" s="61"/>
      <c r="K25" s="62"/>
    </row>
    <row r="26" spans="1:11" s="30" customFormat="1" ht="27" customHeight="1" x14ac:dyDescent="0.2">
      <c r="A26" s="78">
        <v>5</v>
      </c>
      <c r="B26" s="75" t="s">
        <v>80</v>
      </c>
      <c r="C26" s="75">
        <v>10088936149</v>
      </c>
      <c r="D26" s="76" t="s">
        <v>81</v>
      </c>
      <c r="E26" s="75">
        <v>2006</v>
      </c>
      <c r="F26" s="79" t="s">
        <v>37</v>
      </c>
      <c r="G26" s="79" t="s">
        <v>82</v>
      </c>
      <c r="H26" s="80" t="s">
        <v>83</v>
      </c>
      <c r="I26" s="92">
        <v>4.6841435185185186E-4</v>
      </c>
      <c r="J26" s="61"/>
      <c r="K26" s="62"/>
    </row>
    <row r="27" spans="1:11" s="30" customFormat="1" ht="27" customHeight="1" x14ac:dyDescent="0.2">
      <c r="A27" s="78">
        <v>6</v>
      </c>
      <c r="B27" s="75" t="s">
        <v>84</v>
      </c>
      <c r="C27" s="75">
        <v>10090417724</v>
      </c>
      <c r="D27" s="76" t="s">
        <v>85</v>
      </c>
      <c r="E27" s="75">
        <v>2006</v>
      </c>
      <c r="F27" s="79" t="s">
        <v>37</v>
      </c>
      <c r="G27" s="79" t="s">
        <v>54</v>
      </c>
      <c r="H27" s="80" t="s">
        <v>47</v>
      </c>
      <c r="I27" s="92">
        <v>4.7559027777777785E-4</v>
      </c>
      <c r="J27" s="61"/>
      <c r="K27" s="62"/>
    </row>
    <row r="28" spans="1:11" s="30" customFormat="1" ht="27" customHeight="1" x14ac:dyDescent="0.2">
      <c r="A28" s="78">
        <v>7</v>
      </c>
      <c r="B28" s="75" t="s">
        <v>86</v>
      </c>
      <c r="C28" s="75">
        <v>10080214839</v>
      </c>
      <c r="D28" s="76" t="s">
        <v>87</v>
      </c>
      <c r="E28" s="75">
        <v>2007</v>
      </c>
      <c r="F28" s="79" t="s">
        <v>27</v>
      </c>
      <c r="G28" s="79" t="s">
        <v>52</v>
      </c>
      <c r="H28" s="80" t="s">
        <v>53</v>
      </c>
      <c r="I28" s="92">
        <v>4.7578703703703699E-4</v>
      </c>
      <c r="J28" s="61"/>
      <c r="K28" s="62"/>
    </row>
    <row r="29" spans="1:11" s="30" customFormat="1" ht="27" customHeight="1" x14ac:dyDescent="0.2">
      <c r="A29" s="78">
        <v>8</v>
      </c>
      <c r="B29" s="75" t="s">
        <v>88</v>
      </c>
      <c r="C29" s="75">
        <v>10091230302</v>
      </c>
      <c r="D29" s="76" t="s">
        <v>139</v>
      </c>
      <c r="E29" s="75">
        <v>2006</v>
      </c>
      <c r="F29" s="79" t="s">
        <v>27</v>
      </c>
      <c r="G29" s="79" t="s">
        <v>54</v>
      </c>
      <c r="H29" s="80" t="s">
        <v>47</v>
      </c>
      <c r="I29" s="92">
        <v>4.7692129629629631E-4</v>
      </c>
      <c r="J29" s="61"/>
      <c r="K29" s="62"/>
    </row>
    <row r="30" spans="1:11" s="30" customFormat="1" ht="27" customHeight="1" x14ac:dyDescent="0.2">
      <c r="A30" s="78">
        <v>9</v>
      </c>
      <c r="B30" s="75" t="s">
        <v>89</v>
      </c>
      <c r="C30" s="75">
        <v>10080506950</v>
      </c>
      <c r="D30" s="76" t="s">
        <v>140</v>
      </c>
      <c r="E30" s="75">
        <v>2007</v>
      </c>
      <c r="F30" s="79" t="s">
        <v>39</v>
      </c>
      <c r="G30" s="79" t="s">
        <v>52</v>
      </c>
      <c r="H30" s="80" t="s">
        <v>53</v>
      </c>
      <c r="I30" s="92">
        <v>4.805208333333334E-4</v>
      </c>
      <c r="J30" s="61"/>
      <c r="K30" s="62"/>
    </row>
    <row r="31" spans="1:11" s="30" customFormat="1" ht="27" customHeight="1" x14ac:dyDescent="0.2">
      <c r="A31" s="78">
        <v>10</v>
      </c>
      <c r="B31" s="75" t="s">
        <v>90</v>
      </c>
      <c r="C31" s="75">
        <v>10176942909</v>
      </c>
      <c r="D31" s="76" t="s">
        <v>141</v>
      </c>
      <c r="E31" s="75">
        <v>2006</v>
      </c>
      <c r="F31" s="79" t="s">
        <v>37</v>
      </c>
      <c r="G31" s="79" t="s">
        <v>52</v>
      </c>
      <c r="H31" s="80" t="s">
        <v>64</v>
      </c>
      <c r="I31" s="92">
        <v>4.8138888888888884E-4</v>
      </c>
      <c r="J31" s="73"/>
      <c r="K31" s="74"/>
    </row>
    <row r="32" spans="1:11" s="30" customFormat="1" ht="27" customHeight="1" x14ac:dyDescent="0.2">
      <c r="A32" s="78">
        <v>11</v>
      </c>
      <c r="B32" s="75" t="s">
        <v>71</v>
      </c>
      <c r="C32" s="75">
        <v>10114709857</v>
      </c>
      <c r="D32" s="76" t="s">
        <v>91</v>
      </c>
      <c r="E32" s="75">
        <v>2006</v>
      </c>
      <c r="F32" s="81" t="s">
        <v>27</v>
      </c>
      <c r="G32" s="79" t="s">
        <v>54</v>
      </c>
      <c r="H32" s="80" t="s">
        <v>47</v>
      </c>
      <c r="I32" s="92">
        <v>4.8285879629629633E-4</v>
      </c>
      <c r="J32" s="73"/>
      <c r="K32" s="74"/>
    </row>
    <row r="33" spans="1:11" s="30" customFormat="1" ht="27" customHeight="1" x14ac:dyDescent="0.2">
      <c r="A33" s="78">
        <v>12</v>
      </c>
      <c r="B33" s="75" t="s">
        <v>92</v>
      </c>
      <c r="C33" s="75">
        <v>10090064682</v>
      </c>
      <c r="D33" s="76" t="s">
        <v>93</v>
      </c>
      <c r="E33" s="75">
        <v>2006</v>
      </c>
      <c r="F33" s="75" t="s">
        <v>27</v>
      </c>
      <c r="G33" s="79" t="s">
        <v>54</v>
      </c>
      <c r="H33" s="80" t="s">
        <v>47</v>
      </c>
      <c r="I33" s="92">
        <v>4.8777777777777779E-4</v>
      </c>
      <c r="J33" s="73"/>
      <c r="K33" s="74"/>
    </row>
    <row r="34" spans="1:11" s="30" customFormat="1" ht="27" customHeight="1" x14ac:dyDescent="0.2">
      <c r="A34" s="78">
        <v>13</v>
      </c>
      <c r="B34" s="75" t="s">
        <v>94</v>
      </c>
      <c r="C34" s="75">
        <v>10092735519</v>
      </c>
      <c r="D34" s="76" t="s">
        <v>95</v>
      </c>
      <c r="E34" s="75">
        <v>2006</v>
      </c>
      <c r="F34" s="79" t="s">
        <v>37</v>
      </c>
      <c r="G34" s="79" t="s">
        <v>96</v>
      </c>
      <c r="H34" s="80" t="s">
        <v>97</v>
      </c>
      <c r="I34" s="92">
        <v>4.8837962962962952E-4</v>
      </c>
      <c r="J34" s="73"/>
      <c r="K34" s="74"/>
    </row>
    <row r="35" spans="1:11" s="30" customFormat="1" ht="27" customHeight="1" x14ac:dyDescent="0.2">
      <c r="A35" s="78">
        <v>14</v>
      </c>
      <c r="B35" s="75" t="s">
        <v>98</v>
      </c>
      <c r="C35" s="75">
        <v>10062679663</v>
      </c>
      <c r="D35" s="76" t="s">
        <v>99</v>
      </c>
      <c r="E35" s="75">
        <v>2006</v>
      </c>
      <c r="F35" s="81" t="s">
        <v>27</v>
      </c>
      <c r="G35" s="79" t="s">
        <v>69</v>
      </c>
      <c r="H35" s="80" t="s">
        <v>70</v>
      </c>
      <c r="I35" s="92">
        <v>4.9721064814814821E-4</v>
      </c>
      <c r="J35" s="73"/>
      <c r="K35" s="74"/>
    </row>
    <row r="36" spans="1:11" s="30" customFormat="1" ht="27" customHeight="1" x14ac:dyDescent="0.2">
      <c r="A36" s="78">
        <v>15</v>
      </c>
      <c r="B36" s="75" t="s">
        <v>100</v>
      </c>
      <c r="C36" s="75">
        <v>10095126365</v>
      </c>
      <c r="D36" s="76" t="s">
        <v>101</v>
      </c>
      <c r="E36" s="75">
        <v>2006</v>
      </c>
      <c r="F36" s="81" t="s">
        <v>39</v>
      </c>
      <c r="G36" s="79" t="s">
        <v>52</v>
      </c>
      <c r="H36" s="80" t="s">
        <v>53</v>
      </c>
      <c r="I36" s="92">
        <v>4.9755787037037032E-4</v>
      </c>
      <c r="J36" s="73"/>
      <c r="K36" s="74"/>
    </row>
    <row r="37" spans="1:11" s="30" customFormat="1" ht="27" customHeight="1" x14ac:dyDescent="0.2">
      <c r="A37" s="78">
        <v>16</v>
      </c>
      <c r="B37" s="75" t="s">
        <v>102</v>
      </c>
      <c r="C37" s="75">
        <v>10094939237</v>
      </c>
      <c r="D37" s="76" t="s">
        <v>103</v>
      </c>
      <c r="E37" s="75">
        <v>2006</v>
      </c>
      <c r="F37" s="81" t="s">
        <v>39</v>
      </c>
      <c r="G37" s="79" t="s">
        <v>52</v>
      </c>
      <c r="H37" s="80" t="s">
        <v>53</v>
      </c>
      <c r="I37" s="92">
        <v>5.0195601851851855E-4</v>
      </c>
      <c r="J37" s="73"/>
      <c r="K37" s="74"/>
    </row>
    <row r="38" spans="1:11" s="30" customFormat="1" ht="27" customHeight="1" x14ac:dyDescent="0.2">
      <c r="A38" s="78">
        <v>17</v>
      </c>
      <c r="B38" s="75" t="s">
        <v>104</v>
      </c>
      <c r="C38" s="75">
        <v>10089460959</v>
      </c>
      <c r="D38" s="76" t="s">
        <v>105</v>
      </c>
      <c r="E38" s="75">
        <v>2006</v>
      </c>
      <c r="F38" s="79" t="s">
        <v>37</v>
      </c>
      <c r="G38" s="79" t="s">
        <v>82</v>
      </c>
      <c r="H38" s="80" t="s">
        <v>106</v>
      </c>
      <c r="I38" s="92">
        <v>5.0306712962962968E-4</v>
      </c>
      <c r="J38" s="73"/>
      <c r="K38" s="74"/>
    </row>
    <row r="39" spans="1:11" s="30" customFormat="1" ht="27" customHeight="1" x14ac:dyDescent="0.2">
      <c r="A39" s="78">
        <v>18</v>
      </c>
      <c r="B39" s="75" t="s">
        <v>107</v>
      </c>
      <c r="C39" s="75">
        <v>10090412771</v>
      </c>
      <c r="D39" s="76" t="s">
        <v>108</v>
      </c>
      <c r="E39" s="75">
        <v>2006</v>
      </c>
      <c r="F39" s="81" t="s">
        <v>39</v>
      </c>
      <c r="G39" s="79" t="s">
        <v>54</v>
      </c>
      <c r="H39" s="80" t="s">
        <v>47</v>
      </c>
      <c r="I39" s="92">
        <v>5.0453703703703706E-4</v>
      </c>
      <c r="J39" s="73"/>
      <c r="K39" s="74"/>
    </row>
    <row r="40" spans="1:11" s="30" customFormat="1" ht="27" customHeight="1" x14ac:dyDescent="0.2">
      <c r="A40" s="78">
        <v>19</v>
      </c>
      <c r="B40" s="75" t="s">
        <v>109</v>
      </c>
      <c r="C40" s="75">
        <v>10082147159</v>
      </c>
      <c r="D40" s="76" t="s">
        <v>142</v>
      </c>
      <c r="E40" s="75">
        <v>2006</v>
      </c>
      <c r="F40" s="81" t="s">
        <v>39</v>
      </c>
      <c r="G40" s="79" t="s">
        <v>52</v>
      </c>
      <c r="H40" s="80" t="s">
        <v>53</v>
      </c>
      <c r="I40" s="92">
        <v>5.0901620370370369E-4</v>
      </c>
      <c r="J40" s="73"/>
      <c r="K40" s="74"/>
    </row>
    <row r="41" spans="1:11" s="30" customFormat="1" ht="27" customHeight="1" x14ac:dyDescent="0.2">
      <c r="A41" s="78">
        <v>20</v>
      </c>
      <c r="B41" s="75" t="s">
        <v>72</v>
      </c>
      <c r="C41" s="75">
        <v>10090062763</v>
      </c>
      <c r="D41" s="76" t="s">
        <v>143</v>
      </c>
      <c r="E41" s="75">
        <v>2007</v>
      </c>
      <c r="F41" s="79" t="s">
        <v>37</v>
      </c>
      <c r="G41" s="79" t="s">
        <v>82</v>
      </c>
      <c r="H41" s="80" t="s">
        <v>106</v>
      </c>
      <c r="I41" s="92">
        <v>5.1155092592592593E-4</v>
      </c>
      <c r="J41" s="73"/>
      <c r="K41" s="74"/>
    </row>
    <row r="42" spans="1:11" s="30" customFormat="1" ht="27" customHeight="1" x14ac:dyDescent="0.2">
      <c r="A42" s="78">
        <v>21</v>
      </c>
      <c r="B42" s="75" t="s">
        <v>110</v>
      </c>
      <c r="C42" s="75">
        <v>10076197625</v>
      </c>
      <c r="D42" s="76" t="s">
        <v>111</v>
      </c>
      <c r="E42" s="75">
        <v>2007</v>
      </c>
      <c r="F42" s="81" t="s">
        <v>27</v>
      </c>
      <c r="G42" s="79" t="s">
        <v>54</v>
      </c>
      <c r="H42" s="80" t="s">
        <v>47</v>
      </c>
      <c r="I42" s="92">
        <v>5.1487268518518516E-4</v>
      </c>
      <c r="J42" s="73"/>
      <c r="K42" s="74"/>
    </row>
    <row r="43" spans="1:11" s="30" customFormat="1" ht="27" customHeight="1" x14ac:dyDescent="0.2">
      <c r="A43" s="78">
        <v>22</v>
      </c>
      <c r="B43" s="75" t="s">
        <v>112</v>
      </c>
      <c r="C43" s="75">
        <v>10083021775</v>
      </c>
      <c r="D43" s="76" t="s">
        <v>113</v>
      </c>
      <c r="E43" s="75">
        <v>2007</v>
      </c>
      <c r="F43" s="81" t="s">
        <v>39</v>
      </c>
      <c r="G43" s="79" t="s">
        <v>69</v>
      </c>
      <c r="H43" s="80" t="s">
        <v>70</v>
      </c>
      <c r="I43" s="92">
        <v>5.1509259259259249E-4</v>
      </c>
      <c r="J43" s="73"/>
      <c r="K43" s="74"/>
    </row>
    <row r="44" spans="1:11" s="30" customFormat="1" ht="27" customHeight="1" x14ac:dyDescent="0.2">
      <c r="A44" s="78">
        <v>23</v>
      </c>
      <c r="B44" s="75" t="s">
        <v>114</v>
      </c>
      <c r="C44" s="75">
        <v>10112972850</v>
      </c>
      <c r="D44" s="76" t="s">
        <v>115</v>
      </c>
      <c r="E44" s="75">
        <v>2007</v>
      </c>
      <c r="F44" s="81" t="s">
        <v>27</v>
      </c>
      <c r="G44" s="81" t="s">
        <v>65</v>
      </c>
      <c r="H44" s="82" t="s">
        <v>73</v>
      </c>
      <c r="I44" s="92">
        <v>5.2065972222222227E-4</v>
      </c>
      <c r="J44" s="73"/>
      <c r="K44" s="74"/>
    </row>
    <row r="45" spans="1:11" s="30" customFormat="1" ht="27" customHeight="1" x14ac:dyDescent="0.2">
      <c r="A45" s="78">
        <v>24</v>
      </c>
      <c r="B45" s="75" t="s">
        <v>116</v>
      </c>
      <c r="C45" s="75">
        <v>10094939540</v>
      </c>
      <c r="D45" s="76" t="s">
        <v>144</v>
      </c>
      <c r="E45" s="75">
        <v>2007</v>
      </c>
      <c r="F45" s="79" t="s">
        <v>37</v>
      </c>
      <c r="G45" s="79" t="s">
        <v>52</v>
      </c>
      <c r="H45" s="80" t="s">
        <v>53</v>
      </c>
      <c r="I45" s="92">
        <v>5.2160879629629627E-4</v>
      </c>
      <c r="J45" s="73"/>
      <c r="K45" s="74"/>
    </row>
    <row r="46" spans="1:11" s="30" customFormat="1" ht="27" customHeight="1" x14ac:dyDescent="0.2">
      <c r="A46" s="78">
        <v>25</v>
      </c>
      <c r="B46" s="75" t="s">
        <v>117</v>
      </c>
      <c r="C46" s="75">
        <v>10094864768</v>
      </c>
      <c r="D46" s="76" t="s">
        <v>145</v>
      </c>
      <c r="E46" s="75">
        <v>2006</v>
      </c>
      <c r="F46" s="81" t="s">
        <v>39</v>
      </c>
      <c r="G46" s="79" t="s">
        <v>52</v>
      </c>
      <c r="H46" s="80" t="s">
        <v>64</v>
      </c>
      <c r="I46" s="92">
        <v>5.2192129629629626E-4</v>
      </c>
      <c r="J46" s="73"/>
      <c r="K46" s="74"/>
    </row>
    <row r="47" spans="1:11" s="30" customFormat="1" ht="27" customHeight="1" x14ac:dyDescent="0.2">
      <c r="A47" s="78">
        <v>26</v>
      </c>
      <c r="B47" s="75" t="s">
        <v>118</v>
      </c>
      <c r="C47" s="75">
        <v>10116100694</v>
      </c>
      <c r="D47" s="76" t="s">
        <v>119</v>
      </c>
      <c r="E47" s="75">
        <v>2006</v>
      </c>
      <c r="F47" s="81" t="s">
        <v>41</v>
      </c>
      <c r="G47" s="79" t="s">
        <v>52</v>
      </c>
      <c r="H47" s="80" t="s">
        <v>53</v>
      </c>
      <c r="I47" s="92">
        <v>5.2284722222222218E-4</v>
      </c>
      <c r="J47" s="73"/>
      <c r="K47" s="74"/>
    </row>
    <row r="48" spans="1:11" s="30" customFormat="1" ht="27" customHeight="1" x14ac:dyDescent="0.2">
      <c r="A48" s="78">
        <v>27</v>
      </c>
      <c r="B48" s="75" t="s">
        <v>120</v>
      </c>
      <c r="C48" s="75">
        <v>10112329721</v>
      </c>
      <c r="D48" s="76" t="s">
        <v>121</v>
      </c>
      <c r="E48" s="75">
        <v>2006</v>
      </c>
      <c r="F48" s="81" t="s">
        <v>41</v>
      </c>
      <c r="G48" s="81" t="s">
        <v>65</v>
      </c>
      <c r="H48" s="82" t="s">
        <v>73</v>
      </c>
      <c r="I48" s="92">
        <v>5.2490740740740731E-4</v>
      </c>
      <c r="J48" s="73"/>
      <c r="K48" s="74"/>
    </row>
    <row r="49" spans="1:11" s="30" customFormat="1" ht="27" customHeight="1" x14ac:dyDescent="0.2">
      <c r="A49" s="78">
        <v>28</v>
      </c>
      <c r="B49" s="75" t="s">
        <v>122</v>
      </c>
      <c r="C49" s="75">
        <v>10093594573</v>
      </c>
      <c r="D49" s="76" t="s">
        <v>146</v>
      </c>
      <c r="E49" s="75">
        <v>2007</v>
      </c>
      <c r="F49" s="81" t="s">
        <v>39</v>
      </c>
      <c r="G49" s="79" t="s">
        <v>52</v>
      </c>
      <c r="H49" s="80" t="s">
        <v>53</v>
      </c>
      <c r="I49" s="92">
        <v>5.2638888888888885E-4</v>
      </c>
      <c r="J49" s="73"/>
      <c r="K49" s="74"/>
    </row>
    <row r="50" spans="1:11" s="30" customFormat="1" ht="27" customHeight="1" x14ac:dyDescent="0.2">
      <c r="A50" s="78">
        <v>29</v>
      </c>
      <c r="B50" s="75" t="s">
        <v>123</v>
      </c>
      <c r="C50" s="75">
        <v>10092636293</v>
      </c>
      <c r="D50" s="76" t="s">
        <v>147</v>
      </c>
      <c r="E50" s="75">
        <v>2007</v>
      </c>
      <c r="F50" s="81" t="s">
        <v>39</v>
      </c>
      <c r="G50" s="79" t="s">
        <v>52</v>
      </c>
      <c r="H50" s="80" t="s">
        <v>53</v>
      </c>
      <c r="I50" s="92">
        <v>5.3412037037037035E-4</v>
      </c>
      <c r="J50" s="73"/>
      <c r="K50" s="74"/>
    </row>
    <row r="51" spans="1:11" s="30" customFormat="1" ht="27" customHeight="1" x14ac:dyDescent="0.2">
      <c r="A51" s="78">
        <v>30</v>
      </c>
      <c r="B51" s="75" t="s">
        <v>124</v>
      </c>
      <c r="C51" s="75">
        <v>10117455866</v>
      </c>
      <c r="D51" s="76" t="s">
        <v>125</v>
      </c>
      <c r="E51" s="75">
        <v>2006</v>
      </c>
      <c r="F51" s="79" t="s">
        <v>37</v>
      </c>
      <c r="G51" s="79" t="s">
        <v>65</v>
      </c>
      <c r="H51" s="80" t="s">
        <v>66</v>
      </c>
      <c r="I51" s="92">
        <v>5.5594907407407405E-4</v>
      </c>
      <c r="J51" s="73"/>
      <c r="K51" s="74"/>
    </row>
    <row r="52" spans="1:11" s="30" customFormat="1" ht="27" customHeight="1" x14ac:dyDescent="0.2">
      <c r="A52" s="78">
        <v>31</v>
      </c>
      <c r="B52" s="75" t="s">
        <v>126</v>
      </c>
      <c r="C52" s="75">
        <v>10121005662</v>
      </c>
      <c r="D52" s="76" t="s">
        <v>127</v>
      </c>
      <c r="E52" s="75">
        <v>2006</v>
      </c>
      <c r="F52" s="81" t="s">
        <v>39</v>
      </c>
      <c r="G52" s="79" t="s">
        <v>69</v>
      </c>
      <c r="H52" s="80" t="s">
        <v>128</v>
      </c>
      <c r="I52" s="92">
        <v>5.857060185185185E-4</v>
      </c>
      <c r="J52" s="73"/>
      <c r="K52" s="74"/>
    </row>
    <row r="53" spans="1:11" s="30" customFormat="1" ht="27" customHeight="1" x14ac:dyDescent="0.2">
      <c r="A53" s="78" t="s">
        <v>132</v>
      </c>
      <c r="B53" s="75" t="s">
        <v>129</v>
      </c>
      <c r="C53" s="75">
        <v>10059042264</v>
      </c>
      <c r="D53" s="76" t="s">
        <v>148</v>
      </c>
      <c r="E53" s="75">
        <v>2006</v>
      </c>
      <c r="F53" s="79" t="s">
        <v>37</v>
      </c>
      <c r="G53" s="83" t="s">
        <v>82</v>
      </c>
      <c r="H53" s="84" t="s">
        <v>83</v>
      </c>
      <c r="I53" s="77"/>
      <c r="J53" s="73"/>
      <c r="K53" s="74"/>
    </row>
    <row r="54" spans="1:11" s="30" customFormat="1" ht="27" customHeight="1" x14ac:dyDescent="0.2">
      <c r="A54" s="78" t="s">
        <v>133</v>
      </c>
      <c r="B54" s="75" t="s">
        <v>130</v>
      </c>
      <c r="C54" s="75">
        <v>10094915692</v>
      </c>
      <c r="D54" s="76" t="s">
        <v>149</v>
      </c>
      <c r="E54" s="75">
        <v>2006</v>
      </c>
      <c r="F54" s="81" t="s">
        <v>39</v>
      </c>
      <c r="G54" s="79" t="s">
        <v>52</v>
      </c>
      <c r="H54" s="80" t="s">
        <v>64</v>
      </c>
      <c r="I54" s="77"/>
      <c r="J54" s="73"/>
      <c r="K54" s="74"/>
    </row>
    <row r="55" spans="1:11" s="30" customFormat="1" ht="27" customHeight="1" thickBot="1" x14ac:dyDescent="0.25">
      <c r="A55" s="85" t="s">
        <v>133</v>
      </c>
      <c r="B55" s="86" t="s">
        <v>131</v>
      </c>
      <c r="C55" s="86">
        <v>10090417118</v>
      </c>
      <c r="D55" s="87" t="s">
        <v>150</v>
      </c>
      <c r="E55" s="86">
        <v>2007</v>
      </c>
      <c r="F55" s="88" t="s">
        <v>39</v>
      </c>
      <c r="G55" s="88" t="s">
        <v>54</v>
      </c>
      <c r="H55" s="89" t="s">
        <v>47</v>
      </c>
      <c r="I55" s="90"/>
      <c r="J55" s="63"/>
      <c r="K55" s="64"/>
    </row>
    <row r="56" spans="1:11" ht="7.5" customHeight="1" thickTop="1" thickBot="1" x14ac:dyDescent="0.25">
      <c r="A56" s="31"/>
      <c r="B56" s="32"/>
      <c r="C56" s="32"/>
      <c r="D56" s="33"/>
      <c r="E56" s="34"/>
      <c r="F56" s="35"/>
      <c r="G56" s="34"/>
      <c r="H56" s="34"/>
      <c r="I56" s="36"/>
      <c r="J56" s="36"/>
      <c r="K56" s="36"/>
    </row>
    <row r="57" spans="1:11" ht="13.5" thickTop="1" x14ac:dyDescent="0.2">
      <c r="A57" s="105" t="s">
        <v>28</v>
      </c>
      <c r="B57" s="105"/>
      <c r="C57" s="105"/>
      <c r="D57" s="105"/>
      <c r="E57" s="52"/>
      <c r="F57" s="52"/>
      <c r="G57" s="52"/>
      <c r="H57" s="106" t="s">
        <v>29</v>
      </c>
      <c r="I57" s="106"/>
      <c r="J57" s="106"/>
      <c r="K57" s="106"/>
    </row>
    <row r="58" spans="1:11" ht="15" x14ac:dyDescent="0.2">
      <c r="A58" s="37" t="s">
        <v>67</v>
      </c>
      <c r="B58" s="38"/>
      <c r="C58" s="53"/>
      <c r="D58" s="40"/>
      <c r="E58" s="54"/>
      <c r="F58" s="54"/>
      <c r="G58" s="39"/>
      <c r="H58" s="55" t="s">
        <v>30</v>
      </c>
      <c r="I58" s="72">
        <v>6</v>
      </c>
      <c r="J58" s="55" t="s">
        <v>31</v>
      </c>
      <c r="K58" s="59">
        <f>COUNTIF(F$21:F165,"ЗМС")</f>
        <v>0</v>
      </c>
    </row>
    <row r="59" spans="1:11" ht="15" x14ac:dyDescent="0.2">
      <c r="A59" s="37" t="s">
        <v>49</v>
      </c>
      <c r="B59" s="38"/>
      <c r="C59" s="56"/>
      <c r="D59" s="40"/>
      <c r="E59" s="51"/>
      <c r="F59" s="51"/>
      <c r="G59" s="41"/>
      <c r="H59" s="55" t="s">
        <v>32</v>
      </c>
      <c r="I59" s="60">
        <f>I60+I64</f>
        <v>34</v>
      </c>
      <c r="J59" s="55" t="s">
        <v>33</v>
      </c>
      <c r="K59" s="59">
        <f>COUNTIF(F$21:F165,"МСМК")</f>
        <v>0</v>
      </c>
    </row>
    <row r="60" spans="1:11" ht="15" x14ac:dyDescent="0.2">
      <c r="A60" s="37" t="s">
        <v>50</v>
      </c>
      <c r="B60" s="38"/>
      <c r="C60" s="57"/>
      <c r="D60" s="40"/>
      <c r="E60" s="51"/>
      <c r="F60" s="51"/>
      <c r="G60" s="41"/>
      <c r="H60" s="55" t="s">
        <v>34</v>
      </c>
      <c r="I60" s="60">
        <f>I61+I62+I63</f>
        <v>32</v>
      </c>
      <c r="J60" s="55" t="s">
        <v>26</v>
      </c>
      <c r="K60" s="59">
        <f>COUNTIF(F$21:F55,"МС")</f>
        <v>0</v>
      </c>
    </row>
    <row r="61" spans="1:11" ht="15" x14ac:dyDescent="0.2">
      <c r="A61" s="37" t="s">
        <v>51</v>
      </c>
      <c r="B61" s="38"/>
      <c r="C61" s="57"/>
      <c r="D61" s="40"/>
      <c r="E61" s="51"/>
      <c r="F61" s="51"/>
      <c r="G61" s="41"/>
      <c r="H61" s="55" t="s">
        <v>35</v>
      </c>
      <c r="I61" s="60">
        <f>COUNT(A10:A120)</f>
        <v>31</v>
      </c>
      <c r="J61" s="55" t="s">
        <v>27</v>
      </c>
      <c r="K61" s="59">
        <f>COUNTIF(F$20:F55,"КМС")</f>
        <v>9</v>
      </c>
    </row>
    <row r="62" spans="1:11" ht="15" x14ac:dyDescent="0.2">
      <c r="A62" s="42"/>
      <c r="B62" s="38"/>
      <c r="C62" s="57"/>
      <c r="D62" s="40"/>
      <c r="E62" s="43"/>
      <c r="F62" s="43"/>
      <c r="G62" s="43"/>
      <c r="H62" s="55" t="s">
        <v>36</v>
      </c>
      <c r="I62" s="60">
        <f>COUNTIF(A10:A119,"НФ")</f>
        <v>1</v>
      </c>
      <c r="J62" s="55" t="s">
        <v>37</v>
      </c>
      <c r="K62" s="59">
        <f>COUNTIF(F$22:F166,"1 СР")</f>
        <v>11</v>
      </c>
    </row>
    <row r="63" spans="1:11" x14ac:dyDescent="0.2">
      <c r="A63" s="44"/>
      <c r="B63" s="14"/>
      <c r="C63" s="14"/>
      <c r="D63" s="40"/>
      <c r="E63" s="43"/>
      <c r="F63" s="43"/>
      <c r="G63" s="43"/>
      <c r="H63" s="55" t="s">
        <v>38</v>
      </c>
      <c r="I63" s="60">
        <f>COUNTIF(A10:A119,"ДСКВ")</f>
        <v>0</v>
      </c>
      <c r="J63" s="55" t="s">
        <v>39</v>
      </c>
      <c r="K63" s="59">
        <f>COUNTIF(F$22:F167,"2 СР")</f>
        <v>12</v>
      </c>
    </row>
    <row r="64" spans="1:11" ht="15" x14ac:dyDescent="0.2">
      <c r="A64" s="45"/>
      <c r="B64" s="38"/>
      <c r="C64" s="18"/>
      <c r="D64" s="40"/>
      <c r="E64" s="51"/>
      <c r="F64" s="51"/>
      <c r="G64" s="41"/>
      <c r="H64" s="55" t="s">
        <v>40</v>
      </c>
      <c r="I64" s="60">
        <f>COUNTIF(A10:A119,"НС")</f>
        <v>2</v>
      </c>
      <c r="J64" s="55" t="s">
        <v>41</v>
      </c>
      <c r="K64" s="59">
        <f>COUNTIF(F$22:F168,"3 СР")</f>
        <v>2</v>
      </c>
    </row>
    <row r="65" spans="1:11" ht="5.25" customHeight="1" x14ac:dyDescent="0.2">
      <c r="A65" s="45"/>
      <c r="B65" s="38"/>
      <c r="C65" s="38"/>
      <c r="D65" s="38"/>
      <c r="E65" s="38"/>
      <c r="F65" s="38"/>
      <c r="G65" s="14"/>
      <c r="H65" s="14"/>
      <c r="I65" s="46"/>
      <c r="J65" s="47"/>
      <c r="K65" s="48"/>
    </row>
    <row r="66" spans="1:11" x14ac:dyDescent="0.2">
      <c r="A66" s="107" t="s">
        <v>42</v>
      </c>
      <c r="B66" s="107"/>
      <c r="C66" s="107"/>
      <c r="D66" s="107"/>
      <c r="E66" s="108" t="s">
        <v>43</v>
      </c>
      <c r="F66" s="108"/>
      <c r="G66" s="108"/>
      <c r="H66" s="108" t="s">
        <v>44</v>
      </c>
      <c r="I66" s="108"/>
      <c r="J66" s="109" t="s">
        <v>45</v>
      </c>
      <c r="K66" s="109"/>
    </row>
    <row r="67" spans="1:11" x14ac:dyDescent="0.2">
      <c r="A67" s="110"/>
      <c r="B67" s="110"/>
      <c r="C67" s="110"/>
      <c r="D67" s="110"/>
      <c r="E67" s="110"/>
      <c r="F67" s="111"/>
      <c r="G67" s="111"/>
      <c r="H67" s="111"/>
      <c r="I67" s="111"/>
      <c r="J67" s="111"/>
      <c r="K67" s="111"/>
    </row>
    <row r="68" spans="1:11" x14ac:dyDescent="0.2">
      <c r="A68" s="49"/>
      <c r="B68" s="51"/>
      <c r="C68" s="51"/>
      <c r="D68" s="51"/>
      <c r="E68" s="51"/>
      <c r="F68" s="51"/>
      <c r="G68" s="51"/>
      <c r="H68" s="51"/>
      <c r="I68" s="51"/>
      <c r="J68" s="51"/>
      <c r="K68" s="50"/>
    </row>
    <row r="69" spans="1:11" x14ac:dyDescent="0.2">
      <c r="A69" s="49"/>
      <c r="B69" s="51"/>
      <c r="C69" s="51"/>
      <c r="D69" s="51"/>
      <c r="E69" s="51"/>
      <c r="F69" s="51"/>
      <c r="G69" s="51"/>
      <c r="H69" s="51"/>
      <c r="I69" s="51"/>
      <c r="J69" s="51"/>
      <c r="K69" s="50"/>
    </row>
    <row r="70" spans="1:11" x14ac:dyDescent="0.2">
      <c r="A70" s="49"/>
      <c r="B70" s="51"/>
      <c r="C70" s="51"/>
      <c r="D70" s="51"/>
      <c r="E70" s="51"/>
      <c r="F70" s="51"/>
      <c r="G70" s="51"/>
      <c r="H70" s="51"/>
      <c r="I70" s="51"/>
      <c r="J70" s="51"/>
      <c r="K70" s="50"/>
    </row>
    <row r="71" spans="1:11" x14ac:dyDescent="0.2">
      <c r="A71" s="49"/>
      <c r="B71" s="51"/>
      <c r="C71" s="51"/>
      <c r="D71" s="51"/>
      <c r="E71" s="51"/>
      <c r="F71" s="51"/>
      <c r="G71" s="51"/>
      <c r="H71" s="51"/>
      <c r="I71" s="51"/>
      <c r="J71" s="51"/>
      <c r="K71" s="50"/>
    </row>
    <row r="72" spans="1:11" ht="13.5" thickBot="1" x14ac:dyDescent="0.25">
      <c r="A72" s="112"/>
      <c r="B72" s="112"/>
      <c r="C72" s="112"/>
      <c r="D72" s="112"/>
      <c r="E72" s="113" t="str">
        <f>H17</f>
        <v>ДЫШАКОВ А.С. (ВК, г. Москва)</v>
      </c>
      <c r="F72" s="113"/>
      <c r="G72" s="113"/>
      <c r="H72" s="113" t="str">
        <f>H18</f>
        <v>ГВОЗДЁВ К.Е. (IК, г. Москва)</v>
      </c>
      <c r="I72" s="113"/>
      <c r="J72" s="114" t="str">
        <f>H19</f>
        <v>КОЧЕТКОВ Д.А. (ВК, г. Саранск)</v>
      </c>
      <c r="K72" s="114"/>
    </row>
  </sheetData>
  <mergeCells count="29">
    <mergeCell ref="A67:E67"/>
    <mergeCell ref="F67:K67"/>
    <mergeCell ref="A72:D72"/>
    <mergeCell ref="E72:G72"/>
    <mergeCell ref="H72:I72"/>
    <mergeCell ref="J72:K72"/>
    <mergeCell ref="I16:K16"/>
    <mergeCell ref="A57:D57"/>
    <mergeCell ref="H57:K57"/>
    <mergeCell ref="A66:D66"/>
    <mergeCell ref="E66:G66"/>
    <mergeCell ref="H66:I66"/>
    <mergeCell ref="J66:K66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49" firstPageNumber="0" orientation="portrait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2022-06-14T13:18:42Z</cp:lastPrinted>
  <dcterms:created xsi:type="dcterms:W3CDTF">1996-10-08T23:32:33Z</dcterms:created>
  <dcterms:modified xsi:type="dcterms:W3CDTF">2022-06-24T12:28:27Z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