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CF4CFB98-2ED0-4DFF-B095-0E7EE7A6CC36}" xr6:coauthVersionLast="47" xr6:coauthVersionMax="47" xr10:uidLastSave="{00000000-0000-0000-0000-000000000000}"/>
  <bookViews>
    <workbookView xWindow="12084" yWindow="372" windowWidth="10068" windowHeight="11940" tabRatio="789" xr2:uid="{00000000-000D-0000-FFFF-FFFF00000000}"/>
  </bookViews>
  <sheets>
    <sheet name="командная гонка" sheetId="10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04" l="1"/>
  <c r="H45" i="104"/>
  <c r="H44" i="104"/>
  <c r="H42" i="104"/>
  <c r="H41" i="104"/>
  <c r="H40" i="104"/>
  <c r="H38" i="104"/>
  <c r="H37" i="104"/>
  <c r="H36" i="104"/>
  <c r="H34" i="104"/>
  <c r="H33" i="104"/>
  <c r="H32" i="104"/>
  <c r="H30" i="104"/>
  <c r="H29" i="104"/>
  <c r="H28" i="104"/>
  <c r="H26" i="104"/>
  <c r="H25" i="104"/>
  <c r="H24" i="104"/>
  <c r="I43" i="104" l="1"/>
  <c r="I39" i="104"/>
  <c r="I35" i="104"/>
  <c r="I31" i="104"/>
  <c r="I27" i="104"/>
  <c r="J43" i="104" l="1"/>
  <c r="J45" i="104" s="1"/>
  <c r="I46" i="104"/>
  <c r="I40" i="104"/>
  <c r="I36" i="104"/>
  <c r="I34" i="104"/>
  <c r="A46" i="104"/>
  <c r="A45" i="104"/>
  <c r="A44" i="104"/>
  <c r="J64" i="104"/>
  <c r="G64" i="104"/>
  <c r="D64" i="104"/>
  <c r="L55" i="104"/>
  <c r="L54" i="104"/>
  <c r="L53" i="104"/>
  <c r="L52" i="104"/>
  <c r="L51" i="104"/>
  <c r="L50" i="104"/>
  <c r="L49" i="104"/>
  <c r="A41" i="104"/>
  <c r="A40" i="104"/>
  <c r="J39" i="104"/>
  <c r="J42" i="104" s="1"/>
  <c r="A38" i="104"/>
  <c r="A37" i="104"/>
  <c r="A36" i="104"/>
  <c r="J35" i="104"/>
  <c r="J37" i="104" s="1"/>
  <c r="A34" i="104"/>
  <c r="A33" i="104"/>
  <c r="A32" i="104"/>
  <c r="J31" i="104"/>
  <c r="J34" i="104" s="1"/>
  <c r="A30" i="104"/>
  <c r="A29" i="104"/>
  <c r="A28" i="104"/>
  <c r="J27" i="104"/>
  <c r="J29" i="104" s="1"/>
  <c r="I30" i="104"/>
  <c r="A26" i="104"/>
  <c r="A25" i="104"/>
  <c r="A24" i="104"/>
  <c r="J23" i="104"/>
  <c r="J25" i="104" s="1"/>
  <c r="I29" i="104" l="1"/>
  <c r="I28" i="104"/>
  <c r="J41" i="104"/>
  <c r="J40" i="104"/>
  <c r="J38" i="104"/>
  <c r="J36" i="104"/>
  <c r="J33" i="104"/>
  <c r="J32" i="104"/>
  <c r="J28" i="104"/>
  <c r="J30" i="104"/>
  <c r="J24" i="104"/>
  <c r="J26" i="104"/>
  <c r="J44" i="104"/>
  <c r="J46" i="104"/>
  <c r="I45" i="104"/>
  <c r="I44" i="104"/>
  <c r="I41" i="104"/>
  <c r="I42" i="104"/>
  <c r="I37" i="104"/>
  <c r="I38" i="104"/>
  <c r="I32" i="104"/>
  <c r="I33" i="104"/>
</calcChain>
</file>

<file path=xl/sharedStrings.xml><?xml version="1.0" encoding="utf-8"?>
<sst xmlns="http://schemas.openxmlformats.org/spreadsheetml/2006/main" count="174" uniqueCount="102">
  <si>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</si>
  <si>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</si>
  <si>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</si>
  <si>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</si>
  <si>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</si>
  <si>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</si>
  <si>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</si>
  <si>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</si>
  <si>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</si>
  <si>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</si>
  <si>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</si>
  <si>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</si>
  <si>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</si>
  <si>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</si>
  <si>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</si>
  <si>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</si>
  <si>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</si>
  <si>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</si>
  <si>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</si>
  <si>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</si>
  <si>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</si>
  <si>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</si>
  <si>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</si>
  <si>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</si>
  <si>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</si>
  <si>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</si>
  <si>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</si>
  <si>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</si>
  <si>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</si>
  <si>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</si>
  <si>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</si>
  <si>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</si>
  <si>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</si>
  <si>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</si>
  <si>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</si>
  <si>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</si>
  <si>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</si>
  <si>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</si>
  <si>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</si>
  <si>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</si>
  <si>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</si>
  <si>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</si>
  <si>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</si>
  <si>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</si>
  <si>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РЕЗУЛЬТАТ 25 км</t>
  </si>
  <si>
    <t>шоссе - командная гонка</t>
  </si>
  <si>
    <t>№ ВРВС: 0880661811Я</t>
  </si>
  <si>
    <t>Ветер:</t>
  </si>
  <si>
    <t>МЕСТО ПРОВЕДЕНИЯ: г. Уфа</t>
  </si>
  <si>
    <t>ДАТА ПРОВЕДЕНИЯ: 28 июля 2023 года</t>
  </si>
  <si>
    <t>Юниорки 17-18 лет</t>
  </si>
  <si>
    <t>14,3 км /2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</si>
  <si>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</si>
  <si>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</si>
  <si>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</si>
  <si>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</si>
  <si>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Барканова М.В. (ВК, Великие Луки)</t>
  </si>
  <si>
    <t>Мухамадеева Н.С. (1К., Республика Башкортостан)</t>
  </si>
  <si>
    <t>Температура: +28+31</t>
  </si>
  <si>
    <t>Влажность: 46 %</t>
  </si>
  <si>
    <t>Осадки: солнечно, без осадков</t>
  </si>
  <si>
    <t>Добреньков В.В.(ВК, Самарская область)</t>
  </si>
  <si>
    <t>Санкт-Петербург</t>
  </si>
  <si>
    <t>Республика Адыгея</t>
  </si>
  <si>
    <t>Республика Башкортостан</t>
  </si>
  <si>
    <t>Самарская обл.</t>
  </si>
  <si>
    <t>Республика Татарстан</t>
  </si>
  <si>
    <t>НАЗВАНИЕ ТРАССЫ / РЕГ. НОМЕР: а/д Затонское шоссе</t>
  </si>
  <si>
    <t>ЧЕМПИОНАТ РОССИИ</t>
  </si>
  <si>
    <t xml:space="preserve">НАЧАЛО ГОНКИ: 12ч 00м </t>
  </si>
  <si>
    <t>ОКОНЧАНИЕ ГОНКИ: 12ч 51м</t>
  </si>
  <si>
    <t>№ ЕКП 2023: 31234</t>
  </si>
  <si>
    <t>Ошуркова Елизавета</t>
  </si>
  <si>
    <t>Арчибасова Елизавета</t>
  </si>
  <si>
    <t>Мартынова Гюнель</t>
  </si>
  <si>
    <t>Чуренкова Таисия</t>
  </si>
  <si>
    <t>Печерских Анастасия</t>
  </si>
  <si>
    <t>Фадеева Екатерина</t>
  </si>
  <si>
    <t>Новикова Кристина</t>
  </si>
  <si>
    <t>Новикова Дарья</t>
  </si>
  <si>
    <t>Тисленко Дарья</t>
  </si>
  <si>
    <t>Тисленко Елизавета</t>
  </si>
  <si>
    <t>Фомина Дарья</t>
  </si>
  <si>
    <t>Уварова Марина</t>
  </si>
  <si>
    <t>Кичигина Дарья</t>
  </si>
  <si>
    <t>Панина Татьяна</t>
  </si>
  <si>
    <t>Алексеева Таисия</t>
  </si>
  <si>
    <t>Васюткина Элина</t>
  </si>
  <si>
    <t>Прозорова Елизавета</t>
  </si>
  <si>
    <t>Самсонова Анастасия</t>
  </si>
  <si>
    <t>Козак Вероника</t>
  </si>
  <si>
    <t>Канеева Дарья</t>
  </si>
  <si>
    <t>Мохова Алена</t>
  </si>
  <si>
    <t>Васильева Ольга</t>
  </si>
  <si>
    <t>Ариткулова Элеонора</t>
  </si>
  <si>
    <t>Конторщикова Ксения</t>
  </si>
  <si>
    <t>37:00,5</t>
  </si>
  <si>
    <t>38:14,9</t>
  </si>
  <si>
    <t>38:16,4</t>
  </si>
  <si>
    <t>39:28,4</t>
  </si>
  <si>
    <t>39:41,2</t>
  </si>
  <si>
    <t>46:52,3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</si>
</sst>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9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3" fillId="2" borderId="27" xfId="2" applyFont="1" applyFill="1" applyBorder="1" applyAlignment="1">
      <alignment vertical="center"/>
    </xf>
    <xf numFmtId="0" fontId="9" fillId="0" borderId="41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4" fontId="9" fillId="0" borderId="14" xfId="2" applyNumberFormat="1" applyFont="1" applyBorder="1" applyAlignment="1">
      <alignment horizontal="center" vertical="center"/>
    </xf>
    <xf numFmtId="14" fontId="9" fillId="0" borderId="15" xfId="2" applyNumberFormat="1" applyFont="1" applyBorder="1" applyAlignment="1">
      <alignment horizontal="center" vertical="center"/>
    </xf>
    <xf numFmtId="165" fontId="9" fillId="0" borderId="22" xfId="2" applyNumberFormat="1" applyFont="1" applyBorder="1" applyAlignment="1">
      <alignment horizontal="center" vertical="center"/>
    </xf>
    <xf numFmtId="165" fontId="18" fillId="0" borderId="4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 wrapText="1"/>
    </xf>
    <xf numFmtId="0" fontId="22" fillId="0" borderId="45" xfId="2" applyFont="1" applyBorder="1" applyAlignment="1">
      <alignment horizontal="center" vertical="center"/>
    </xf>
    <xf numFmtId="165" fontId="22" fillId="0" borderId="15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left" vertical="center" wrapText="1"/>
    </xf>
    <xf numFmtId="14" fontId="9" fillId="0" borderId="43" xfId="2" applyNumberFormat="1" applyFont="1" applyBorder="1" applyAlignment="1">
      <alignment horizontal="center" vertical="center"/>
    </xf>
    <xf numFmtId="164" fontId="9" fillId="0" borderId="43" xfId="2" applyNumberFormat="1" applyFont="1" applyBorder="1" applyAlignment="1">
      <alignment horizontal="center" vertical="center" wrapText="1"/>
    </xf>
    <xf numFmtId="0" fontId="22" fillId="0" borderId="44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/>
    </xf>
    <xf numFmtId="14" fontId="9" fillId="0" borderId="46" xfId="2" applyNumberFormat="1" applyFont="1" applyBorder="1" applyAlignment="1">
      <alignment horizontal="center" vertical="center"/>
    </xf>
    <xf numFmtId="164" fontId="9" fillId="0" borderId="46" xfId="2" applyNumberFormat="1" applyFont="1" applyBorder="1" applyAlignment="1">
      <alignment horizontal="center" vertical="center" wrapText="1"/>
    </xf>
    <xf numFmtId="164" fontId="9" fillId="0" borderId="48" xfId="2" applyNumberFormat="1" applyFont="1" applyBorder="1" applyAlignment="1">
      <alignment horizontal="center" vertical="center" wrapText="1"/>
    </xf>
    <xf numFmtId="2" fontId="9" fillId="0" borderId="46" xfId="2" applyNumberFormat="1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4" fontId="18" fillId="0" borderId="48" xfId="2" applyNumberFormat="1" applyFont="1" applyBorder="1" applyAlignment="1">
      <alignment horizontal="center" vertical="center" wrapText="1"/>
    </xf>
    <xf numFmtId="0" fontId="9" fillId="0" borderId="49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14" fontId="9" fillId="0" borderId="49" xfId="2" applyNumberFormat="1" applyFont="1" applyBorder="1" applyAlignment="1">
      <alignment horizontal="center" vertical="center"/>
    </xf>
    <xf numFmtId="164" fontId="9" fillId="0" borderId="49" xfId="2" applyNumberFormat="1" applyFont="1" applyBorder="1" applyAlignment="1">
      <alignment horizontal="center" vertical="center" wrapText="1"/>
    </xf>
    <xf numFmtId="164" fontId="18" fillId="0" borderId="44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left" vertical="center" wrapText="1"/>
    </xf>
    <xf numFmtId="14" fontId="9" fillId="0" borderId="50" xfId="2" applyNumberFormat="1" applyFont="1" applyBorder="1" applyAlignment="1">
      <alignment horizontal="center" vertical="center"/>
    </xf>
    <xf numFmtId="164" fontId="9" fillId="0" borderId="50" xfId="2" applyNumberFormat="1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165" fontId="22" fillId="0" borderId="43" xfId="2" applyNumberFormat="1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6" xfId="2" applyNumberFormat="1" applyFont="1" applyBorder="1" applyAlignment="1">
      <alignment vertical="center"/>
    </xf>
    <xf numFmtId="165" fontId="15" fillId="0" borderId="52" xfId="2" applyNumberFormat="1" applyFont="1" applyBorder="1" applyAlignment="1">
      <alignment horizontal="left" vertical="center"/>
    </xf>
    <xf numFmtId="0" fontId="15" fillId="0" borderId="18" xfId="2" applyFont="1" applyBorder="1" applyAlignment="1">
      <alignment horizontal="right" vertical="center"/>
    </xf>
    <xf numFmtId="0" fontId="9" fillId="0" borderId="29" xfId="2" applyFont="1" applyBorder="1" applyAlignment="1">
      <alignment horizontal="right" vertical="center"/>
    </xf>
    <xf numFmtId="166" fontId="14" fillId="0" borderId="18" xfId="2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165" fontId="9" fillId="0" borderId="48" xfId="2" applyNumberFormat="1" applyFont="1" applyBorder="1" applyAlignment="1">
      <alignment horizontal="center" vertical="center" wrapText="1"/>
    </xf>
    <xf numFmtId="165" fontId="22" fillId="0" borderId="40" xfId="2" applyNumberFormat="1" applyFont="1" applyBorder="1" applyAlignment="1">
      <alignment horizontal="center" vertical="center" wrapText="1"/>
    </xf>
    <xf numFmtId="0" fontId="22" fillId="0" borderId="40" xfId="2" applyFont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6" xfId="2" applyNumberFormat="1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2" fontId="9" fillId="0" borderId="29" xfId="2" applyNumberFormat="1" applyFont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5" fillId="2" borderId="24" xfId="2" applyFont="1" applyFill="1" applyBorder="1" applyAlignment="1">
      <alignment horizontal="center" vertical="center" wrapText="1"/>
    </xf>
    <xf numFmtId="0" fontId="15" fillId="2" borderId="42" xfId="2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2" fontId="17" fillId="2" borderId="24" xfId="8" applyNumberFormat="1" applyFont="1" applyFill="1" applyBorder="1" applyAlignment="1">
      <alignment horizontal="center" vertical="center" wrapText="1"/>
    </xf>
    <xf numFmtId="2" fontId="17" fillId="2" borderId="25" xfId="8" applyNumberFormat="1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0" borderId="37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2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16" xfId="2" applyNumberFormat="1" applyFont="1" applyBorder="1" applyAlignment="1">
      <alignment horizontal="left" vertical="center" wrapText="1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14" fontId="17" fillId="2" borderId="24" xfId="8" applyNumberFormat="1" applyFont="1" applyFill="1" applyBorder="1" applyAlignment="1">
      <alignment horizontal="center" vertical="center" wrapText="1"/>
    </xf>
    <xf numFmtId="14" fontId="17" fillId="2" borderId="25" xfId="8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54" xfId="2" applyNumberFormat="1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17" fillId="2" borderId="55" xfId="8" applyFont="1" applyFill="1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0" fontId="17" fillId="2" borderId="60" xfId="2" applyFont="1" applyFill="1" applyBorder="1" applyAlignment="1">
      <alignment horizontal="center" vertical="center"/>
    </xf>
    <xf numFmtId="0" fontId="17" fillId="2" borderId="61" xfId="2" applyFont="1" applyFill="1" applyBorder="1" applyAlignment="1">
      <alignment horizontal="center" vertical="center"/>
    </xf>
    <xf numFmtId="0" fontId="17" fillId="0" borderId="62" xfId="2" applyFont="1" applyBorder="1" applyAlignment="1">
      <alignment horizontal="center" vertical="center" wrapText="1"/>
    </xf>
    <xf numFmtId="0" fontId="22" fillId="0" borderId="63" xfId="2" applyFont="1" applyBorder="1" applyAlignment="1">
      <alignment horizontal="center" vertical="center" wrapText="1"/>
    </xf>
    <xf numFmtId="0" fontId="22" fillId="0" borderId="64" xfId="2" applyFont="1" applyBorder="1" applyAlignment="1">
      <alignment horizontal="center" vertical="center" wrapText="1"/>
    </xf>
    <xf numFmtId="0" fontId="9" fillId="0" borderId="65" xfId="2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347242</xdr:colOff>
      <xdr:row>0</xdr:row>
      <xdr:rowOff>115749</xdr:rowOff>
    </xdr:from>
    <xdr:to>
      <xdr:col>1</xdr:col>
      <xdr:colOff>517544</xdr:colOff>
      <xdr:row>2</xdr:row>
      <xdr:rowOff>77165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FAA96110-8C52-44EA-B2CD-767A3105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242" y="115749"/>
          <a:ext cx="652580" cy="501568"/>
        </a:xfrm>
        <a:prstGeom prst="rect">
          <a:avLst/>
        </a:prstGeom>
      </xdr:spPr>
    </xdr:pic>
    <xdr:clientData/>
  </xdr:twoCellAnchor>
  <xdr:twoCellAnchor editAs="oneCell">
    <xdr:from>
      <xdr:col>0</xdr:col>
      <xdr:colOff>405113</xdr:colOff>
      <xdr:row>2</xdr:row>
      <xdr:rowOff>183268</xdr:rowOff>
    </xdr:from>
    <xdr:to>
      <xdr:col>2</xdr:col>
      <xdr:colOff>144684</xdr:colOff>
      <xdr:row>5</xdr:row>
      <xdr:rowOff>91240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AA4E7FEC-E9EE-4B68-8627-2350C064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13" y="723420"/>
          <a:ext cx="762001" cy="573516"/>
        </a:xfrm>
        <a:prstGeom prst="rect">
          <a:avLst/>
        </a:prstGeom>
      </xdr:spPr>
    </xdr:pic>
    <xdr:clientData/>
  </xdr:twoCellAnchor>
  <xdr:oneCellAnchor>
    <xdr:from>
      <xdr:col>11</xdr:col>
      <xdr:colOff>462280</xdr:colOff>
      <xdr:row>0</xdr:row>
      <xdr:rowOff>19290</xdr:rowOff>
    </xdr:from>
    <xdr:ext cx="609600" cy="674915"/>
    <xdr:pic>
      <xdr:nvPicPr>
        <xdr:cNvPr id="7" name="image3.jpeg">
          <a:extLst>
            <a:ext uri="{FF2B5EF4-FFF2-40B4-BE49-F238E27FC236}">
              <a16:creationId xmlns:a16="http://schemas.microsoft.com/office/drawing/2014/main" id="{22908D92-7337-47F4-86C6-A826BADE9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12654280" y="19290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11</xdr:col>
      <xdr:colOff>443696</xdr:colOff>
      <xdr:row>2</xdr:row>
      <xdr:rowOff>168916</xdr:rowOff>
    </xdr:from>
    <xdr:to>
      <xdr:col>11</xdr:col>
      <xdr:colOff>1102064</xdr:colOff>
      <xdr:row>4</xdr:row>
      <xdr:rowOff>44816</xdr:rowOff>
    </xdr:to>
    <xdr:pic>
      <xdr:nvPicPr>
        <xdr:cNvPr id="8" name="image5.jpeg">
          <a:extLst>
            <a:ext uri="{FF2B5EF4-FFF2-40B4-BE49-F238E27FC236}">
              <a16:creationId xmlns:a16="http://schemas.microsoft.com/office/drawing/2014/main" id="{AC8C984E-E7C6-4AFC-AF81-E23BB5DEF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696" y="709068"/>
          <a:ext cx="658368" cy="416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D03F-4691-49C5-8B56-F8542458364C}">
  <dimension ref="A1:Z65"/>
  <sheetViews>
    <sheetView tabSelected="1" topLeftCell="C20" zoomScale="79" zoomScaleNormal="79" workbookViewId="0">
      <selection activeCell="I44" sqref="I44"/>
    </sheetView>
  </sheetViews>
  <sheetFormatPr defaultColWidth="9.109375" defaultRowHeight="13.8" x14ac:dyDescent="0.25"/>
  <cols>
    <col min="1" max="1" width="7" style="2" customWidth="1"/>
    <col min="2" max="2" width="7.88671875" style="74" customWidth="1"/>
    <col min="3" max="3" width="14.6640625" style="74" customWidth="1"/>
    <col min="4" max="4" width="23.5546875" style="2" customWidth="1"/>
    <col min="5" max="5" width="11.6640625" style="16" customWidth="1"/>
    <col min="6" max="6" width="10.33203125" style="2" customWidth="1"/>
    <col min="7" max="7" width="25.77734375" style="2" customWidth="1"/>
    <col min="8" max="8" width="10.109375" style="2" customWidth="1"/>
    <col min="9" max="9" width="11.109375" style="2" customWidth="1"/>
    <col min="10" max="10" width="10.88671875" style="41" customWidth="1"/>
    <col min="11" max="11" width="13.33203125" style="2" customWidth="1"/>
    <col min="12" max="12" width="17.77734375" style="2" customWidth="1"/>
    <col min="13" max="16384" width="9.109375" style="2"/>
  </cols>
  <sheetData>
    <row r="1" spans="1:26" ht="21.75" customHeight="1" x14ac:dyDescent="0.25">
      <c r="A1" s="186" t="s">
        <v>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6" ht="21.75" customHeight="1" x14ac:dyDescent="0.25">
      <c r="A2" s="186" t="s">
        <v>52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26" ht="21.75" customHeight="1" x14ac:dyDescent="0.25">
      <c r="A3" s="186" t="s">
        <v>54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26" ht="21.75" customHeight="1" x14ac:dyDescent="0.25">
      <c r="A4" s="186" t="s">
        <v>55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199999999999999" customHeight="1" x14ac:dyDescent="0.2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26" s="3" customFormat="1" ht="28.8" x14ac:dyDescent="0.25">
      <c r="A6" s="185" t="s">
        <v>68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"/>
      <c r="N6" s="18"/>
      <c r="O6" s="18"/>
      <c r="P6" s="18"/>
      <c r="Q6" s="18"/>
      <c r="R6" s="18"/>
      <c r="S6" s="18"/>
    </row>
    <row r="7" spans="1:26" s="3" customFormat="1" ht="18" customHeight="1" x14ac:dyDescent="0.25">
      <c r="A7" s="159" t="s">
        <v>12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1:26" s="3" customFormat="1" ht="4.5" customHeight="1" thickBo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26" ht="19.5" customHeight="1" thickTop="1" x14ac:dyDescent="0.25">
      <c r="A9" s="161" t="s">
        <v>17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26" ht="18" customHeight="1" x14ac:dyDescent="0.25">
      <c r="A10" s="164" t="s">
        <v>45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26" ht="19.5" customHeight="1" x14ac:dyDescent="0.25">
      <c r="A11" s="164" t="s">
        <v>50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26" ht="5.25" customHeight="1" x14ac:dyDescent="0.25">
      <c r="A12" s="167" t="s">
        <v>34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9"/>
    </row>
    <row r="13" spans="1:26" ht="15.6" x14ac:dyDescent="0.25">
      <c r="A13" s="170" t="s">
        <v>48</v>
      </c>
      <c r="B13" s="171"/>
      <c r="C13" s="171"/>
      <c r="D13" s="171"/>
      <c r="E13" s="4"/>
      <c r="G13" s="73" t="s">
        <v>69</v>
      </c>
      <c r="H13" s="73"/>
      <c r="J13" s="19"/>
      <c r="K13" s="5"/>
      <c r="L13" s="6" t="s">
        <v>46</v>
      </c>
    </row>
    <row r="14" spans="1:26" ht="15.6" x14ac:dyDescent="0.25">
      <c r="A14" s="172" t="s">
        <v>49</v>
      </c>
      <c r="B14" s="173"/>
      <c r="C14" s="173"/>
      <c r="D14" s="173"/>
      <c r="E14" s="7"/>
      <c r="G14" s="79" t="s">
        <v>70</v>
      </c>
      <c r="H14" s="48"/>
      <c r="J14" s="20"/>
      <c r="K14" s="8"/>
      <c r="L14" s="9" t="s">
        <v>71</v>
      </c>
    </row>
    <row r="15" spans="1:26" ht="14.4" x14ac:dyDescent="0.25">
      <c r="A15" s="174" t="s">
        <v>7</v>
      </c>
      <c r="B15" s="175"/>
      <c r="C15" s="175"/>
      <c r="D15" s="175"/>
      <c r="E15" s="175"/>
      <c r="F15" s="175"/>
      <c r="G15" s="176"/>
      <c r="H15" s="180" t="s">
        <v>0</v>
      </c>
      <c r="I15" s="181"/>
      <c r="J15" s="181"/>
      <c r="K15" s="181"/>
      <c r="L15" s="182"/>
    </row>
    <row r="16" spans="1:26" ht="14.4" x14ac:dyDescent="0.25">
      <c r="A16" s="21" t="s">
        <v>13</v>
      </c>
      <c r="B16" s="10"/>
      <c r="C16" s="10"/>
      <c r="D16" s="22"/>
      <c r="E16" s="23"/>
      <c r="F16" s="22"/>
      <c r="G16" s="22"/>
      <c r="H16" s="177" t="s">
        <v>67</v>
      </c>
      <c r="I16" s="178"/>
      <c r="J16" s="178"/>
      <c r="K16" s="178"/>
      <c r="L16" s="179"/>
    </row>
    <row r="17" spans="1:12" ht="14.4" x14ac:dyDescent="0.25">
      <c r="A17" s="21" t="s">
        <v>14</v>
      </c>
      <c r="B17" s="10"/>
      <c r="C17" s="10"/>
      <c r="D17" s="11"/>
      <c r="E17" s="46"/>
      <c r="F17" s="24"/>
      <c r="G17" s="123" t="s">
        <v>56</v>
      </c>
      <c r="H17" s="116" t="s">
        <v>41</v>
      </c>
      <c r="I17" s="117"/>
      <c r="J17" s="117"/>
      <c r="K17" s="117"/>
      <c r="L17" s="118"/>
    </row>
    <row r="18" spans="1:12" ht="14.4" x14ac:dyDescent="0.25">
      <c r="A18" s="21" t="s">
        <v>15</v>
      </c>
      <c r="B18" s="10"/>
      <c r="C18" s="10"/>
      <c r="D18" s="11"/>
      <c r="E18" s="46"/>
      <c r="F18" s="24"/>
      <c r="G18" s="124" t="s">
        <v>57</v>
      </c>
      <c r="H18" s="116" t="s">
        <v>42</v>
      </c>
      <c r="I18" s="117"/>
      <c r="J18" s="117"/>
      <c r="K18" s="117"/>
      <c r="L18" s="118"/>
    </row>
    <row r="19" spans="1:12" ht="16.2" thickBot="1" x14ac:dyDescent="0.3">
      <c r="A19" s="21" t="s">
        <v>11</v>
      </c>
      <c r="B19" s="71"/>
      <c r="C19" s="71"/>
      <c r="D19" s="24"/>
      <c r="F19" s="50"/>
      <c r="G19" s="125" t="s">
        <v>61</v>
      </c>
      <c r="H19" s="119" t="s">
        <v>36</v>
      </c>
      <c r="I19" s="50"/>
      <c r="J19" s="122">
        <v>28.6</v>
      </c>
      <c r="K19" s="120"/>
      <c r="L19" s="121" t="s">
        <v>51</v>
      </c>
    </row>
    <row r="20" spans="1:12" ht="6.75" customHeight="1" thickTop="1" thickBot="1" x14ac:dyDescent="0.3">
      <c r="A20" s="13"/>
      <c r="B20" s="12"/>
      <c r="C20" s="12"/>
      <c r="D20" s="13"/>
      <c r="E20" s="14"/>
      <c r="F20" s="13"/>
      <c r="G20" s="13"/>
      <c r="H20" s="13"/>
      <c r="I20" s="13"/>
      <c r="J20" s="25"/>
      <c r="K20" s="13"/>
      <c r="L20" s="13"/>
    </row>
    <row r="21" spans="1:12" s="15" customFormat="1" ht="21" customHeight="1" thickTop="1" x14ac:dyDescent="0.25">
      <c r="A21" s="197" t="s">
        <v>5</v>
      </c>
      <c r="B21" s="189" t="s">
        <v>9</v>
      </c>
      <c r="C21" s="148" t="s">
        <v>26</v>
      </c>
      <c r="D21" s="148" t="s">
        <v>1</v>
      </c>
      <c r="E21" s="183" t="s">
        <v>25</v>
      </c>
      <c r="F21" s="148" t="s">
        <v>6</v>
      </c>
      <c r="G21" s="150" t="s">
        <v>37</v>
      </c>
      <c r="H21" s="146" t="s">
        <v>44</v>
      </c>
      <c r="I21" s="148" t="s">
        <v>21</v>
      </c>
      <c r="J21" s="155" t="s">
        <v>18</v>
      </c>
      <c r="K21" s="157" t="s">
        <v>20</v>
      </c>
      <c r="L21" s="138" t="s">
        <v>10</v>
      </c>
    </row>
    <row r="22" spans="1:12" s="15" customFormat="1" ht="13.5" customHeight="1" thickBot="1" x14ac:dyDescent="0.3">
      <c r="A22" s="198"/>
      <c r="B22" s="190"/>
      <c r="C22" s="149"/>
      <c r="D22" s="149"/>
      <c r="E22" s="184"/>
      <c r="F22" s="149"/>
      <c r="G22" s="151"/>
      <c r="H22" s="147"/>
      <c r="I22" s="149"/>
      <c r="J22" s="156"/>
      <c r="K22" s="158"/>
      <c r="L22" s="139"/>
    </row>
    <row r="23" spans="1:12" x14ac:dyDescent="0.25">
      <c r="A23" s="199">
        <v>1</v>
      </c>
      <c r="B23" s="191">
        <v>31</v>
      </c>
      <c r="C23" s="51">
        <v>10006503832</v>
      </c>
      <c r="D23" s="52" t="s">
        <v>72</v>
      </c>
      <c r="E23" s="75">
        <v>33408</v>
      </c>
      <c r="F23" s="80" t="s">
        <v>19</v>
      </c>
      <c r="G23" s="81" t="s">
        <v>63</v>
      </c>
      <c r="H23" s="77" t="s">
        <v>96</v>
      </c>
      <c r="I23" s="77" t="s">
        <v>34</v>
      </c>
      <c r="J23" s="54" t="str">
        <f>IFERROR($J$19*3600/(HOUR(#REF!)*3600+MINUTE(#REF!)*60+SECOND(#REF!)),"")</f>
        <v/>
      </c>
      <c r="K23" s="82" t="s">
        <v>19</v>
      </c>
      <c r="L23" s="61"/>
    </row>
    <row r="24" spans="1:12" x14ac:dyDescent="0.25">
      <c r="A24" s="200">
        <f>A23</f>
        <v>1</v>
      </c>
      <c r="B24" s="192">
        <v>28</v>
      </c>
      <c r="C24" s="47">
        <v>10093888708</v>
      </c>
      <c r="D24" s="53" t="s">
        <v>73</v>
      </c>
      <c r="E24" s="76">
        <v>36544</v>
      </c>
      <c r="F24" s="83" t="s">
        <v>19</v>
      </c>
      <c r="G24" s="84" t="s">
        <v>63</v>
      </c>
      <c r="H24" s="85" t="str">
        <f>H23</f>
        <v>37:00,5</v>
      </c>
      <c r="I24" s="86" t="s">
        <v>34</v>
      </c>
      <c r="J24" s="93" t="str">
        <f>J23</f>
        <v/>
      </c>
      <c r="K24" s="113" t="s">
        <v>19</v>
      </c>
      <c r="L24" s="62"/>
    </row>
    <row r="25" spans="1:12" x14ac:dyDescent="0.25">
      <c r="A25" s="200">
        <f>A23</f>
        <v>1</v>
      </c>
      <c r="B25" s="193">
        <v>29</v>
      </c>
      <c r="C25" s="47">
        <v>10023524807</v>
      </c>
      <c r="D25" s="53" t="s">
        <v>74</v>
      </c>
      <c r="E25" s="76">
        <v>36183</v>
      </c>
      <c r="F25" s="83" t="s">
        <v>19</v>
      </c>
      <c r="G25" s="84" t="s">
        <v>63</v>
      </c>
      <c r="H25" s="85" t="str">
        <f>H23</f>
        <v>37:00,5</v>
      </c>
      <c r="I25" s="86" t="s">
        <v>34</v>
      </c>
      <c r="J25" s="93" t="str">
        <f>J23</f>
        <v/>
      </c>
      <c r="K25" s="113" t="s">
        <v>19</v>
      </c>
      <c r="L25" s="62"/>
    </row>
    <row r="26" spans="1:12" ht="14.4" thickBot="1" x14ac:dyDescent="0.3">
      <c r="A26" s="201">
        <f>A23</f>
        <v>1</v>
      </c>
      <c r="B26" s="194">
        <v>30</v>
      </c>
      <c r="C26" s="87">
        <v>10036017393</v>
      </c>
      <c r="D26" s="88" t="s">
        <v>75</v>
      </c>
      <c r="E26" s="89">
        <v>37128</v>
      </c>
      <c r="F26" s="90" t="s">
        <v>19</v>
      </c>
      <c r="G26" s="91" t="s">
        <v>63</v>
      </c>
      <c r="H26" s="115" t="str">
        <f>H23</f>
        <v>37:00,5</v>
      </c>
      <c r="I26" s="78" t="s">
        <v>34</v>
      </c>
      <c r="J26" s="94" t="str">
        <f>J23</f>
        <v/>
      </c>
      <c r="K26" s="114" t="s">
        <v>19</v>
      </c>
      <c r="L26" s="92"/>
    </row>
    <row r="27" spans="1:12" x14ac:dyDescent="0.25">
      <c r="A27" s="199">
        <v>2</v>
      </c>
      <c r="B27" s="191">
        <v>22</v>
      </c>
      <c r="C27" s="51">
        <v>10036018306</v>
      </c>
      <c r="D27" s="52" t="s">
        <v>76</v>
      </c>
      <c r="E27" s="75">
        <v>37284</v>
      </c>
      <c r="F27" s="80" t="s">
        <v>19</v>
      </c>
      <c r="G27" s="81" t="s">
        <v>62</v>
      </c>
      <c r="H27" s="77" t="s">
        <v>97</v>
      </c>
      <c r="I27" s="77">
        <f>H27-$H$23</f>
        <v>8.611111111111111E-4</v>
      </c>
      <c r="J27" s="54" t="str">
        <f>IFERROR($J$19*3600/(HOUR(#REF!)*3600+MINUTE(#REF!)*60+SECOND(#REF!)),"")</f>
        <v/>
      </c>
      <c r="K27" s="101" t="s">
        <v>23</v>
      </c>
      <c r="L27" s="61"/>
    </row>
    <row r="28" spans="1:12" x14ac:dyDescent="0.25">
      <c r="A28" s="200">
        <f>A27</f>
        <v>2</v>
      </c>
      <c r="B28" s="192">
        <v>25</v>
      </c>
      <c r="C28" s="47">
        <v>10050875369</v>
      </c>
      <c r="D28" s="53" t="s">
        <v>77</v>
      </c>
      <c r="E28" s="76">
        <v>37306</v>
      </c>
      <c r="F28" s="83" t="s">
        <v>19</v>
      </c>
      <c r="G28" s="84" t="s">
        <v>62</v>
      </c>
      <c r="H28" s="85" t="str">
        <f>H27</f>
        <v>38:14,9</v>
      </c>
      <c r="I28" s="85">
        <f>I27</f>
        <v>8.611111111111111E-4</v>
      </c>
      <c r="J28" s="93" t="str">
        <f>J27</f>
        <v/>
      </c>
      <c r="K28" s="113" t="s">
        <v>23</v>
      </c>
      <c r="L28" s="62"/>
    </row>
    <row r="29" spans="1:12" x14ac:dyDescent="0.25">
      <c r="A29" s="200">
        <f>A27</f>
        <v>2</v>
      </c>
      <c r="B29" s="193">
        <v>24</v>
      </c>
      <c r="C29" s="47">
        <v>10036064681</v>
      </c>
      <c r="D29" s="53" t="s">
        <v>78</v>
      </c>
      <c r="E29" s="76">
        <v>37700</v>
      </c>
      <c r="F29" s="83" t="s">
        <v>23</v>
      </c>
      <c r="G29" s="84" t="s">
        <v>62</v>
      </c>
      <c r="H29" s="85" t="str">
        <f>H27</f>
        <v>38:14,9</v>
      </c>
      <c r="I29" s="85">
        <f>I27</f>
        <v>8.611111111111111E-4</v>
      </c>
      <c r="J29" s="93" t="str">
        <f>J27</f>
        <v/>
      </c>
      <c r="K29" s="113" t="s">
        <v>23</v>
      </c>
      <c r="L29" s="62"/>
    </row>
    <row r="30" spans="1:12" ht="14.4" thickBot="1" x14ac:dyDescent="0.3">
      <c r="A30" s="201">
        <f>A27</f>
        <v>2</v>
      </c>
      <c r="B30" s="194">
        <v>14</v>
      </c>
      <c r="C30" s="87">
        <v>10077478833</v>
      </c>
      <c r="D30" s="88" t="s">
        <v>79</v>
      </c>
      <c r="E30" s="89">
        <v>37484</v>
      </c>
      <c r="F30" s="90" t="s">
        <v>19</v>
      </c>
      <c r="G30" s="91" t="s">
        <v>62</v>
      </c>
      <c r="H30" s="115" t="str">
        <f>H27</f>
        <v>38:14,9</v>
      </c>
      <c r="I30" s="115">
        <f>I27</f>
        <v>8.611111111111111E-4</v>
      </c>
      <c r="J30" s="94" t="str">
        <f>J27</f>
        <v/>
      </c>
      <c r="K30" s="114" t="s">
        <v>23</v>
      </c>
      <c r="L30" s="92"/>
    </row>
    <row r="31" spans="1:12" x14ac:dyDescent="0.25">
      <c r="A31" s="202">
        <v>3</v>
      </c>
      <c r="B31" s="195">
        <v>19</v>
      </c>
      <c r="C31" s="95">
        <v>10083910640</v>
      </c>
      <c r="D31" s="96" t="s">
        <v>80</v>
      </c>
      <c r="E31" s="97">
        <v>38225</v>
      </c>
      <c r="F31" s="98" t="s">
        <v>19</v>
      </c>
      <c r="G31" s="99" t="s">
        <v>65</v>
      </c>
      <c r="H31" s="126" t="s">
        <v>98</v>
      </c>
      <c r="I31" s="77">
        <f>H31-$H$23</f>
        <v>8.7847222222222146E-4</v>
      </c>
      <c r="J31" s="100" t="str">
        <f>IFERROR($J$19*3600/(HOUR(#REF!)*3600+MINUTE(#REF!)*60+SECOND(#REF!)),"")</f>
        <v/>
      </c>
      <c r="K31" s="101" t="s">
        <v>23</v>
      </c>
      <c r="L31" s="62"/>
    </row>
    <row r="32" spans="1:12" x14ac:dyDescent="0.25">
      <c r="A32" s="200">
        <f>A31</f>
        <v>3</v>
      </c>
      <c r="B32" s="192">
        <v>20</v>
      </c>
      <c r="C32" s="95">
        <v>10083910539</v>
      </c>
      <c r="D32" s="96" t="s">
        <v>81</v>
      </c>
      <c r="E32" s="97">
        <v>38225</v>
      </c>
      <c r="F32" s="98" t="s">
        <v>19</v>
      </c>
      <c r="G32" s="102" t="s">
        <v>65</v>
      </c>
      <c r="H32" s="85" t="str">
        <f>H31</f>
        <v>38:16,4</v>
      </c>
      <c r="I32" s="85">
        <f>I31</f>
        <v>8.7847222222222146E-4</v>
      </c>
      <c r="J32" s="93" t="str">
        <f>J31</f>
        <v/>
      </c>
      <c r="K32" s="113" t="s">
        <v>23</v>
      </c>
      <c r="L32" s="62"/>
    </row>
    <row r="33" spans="1:12" x14ac:dyDescent="0.25">
      <c r="A33" s="200">
        <f>A31</f>
        <v>3</v>
      </c>
      <c r="B33" s="193">
        <v>18</v>
      </c>
      <c r="C33" s="95">
        <v>10083380473</v>
      </c>
      <c r="D33" s="96" t="s">
        <v>82</v>
      </c>
      <c r="E33" s="97">
        <v>37347</v>
      </c>
      <c r="F33" s="98" t="s">
        <v>19</v>
      </c>
      <c r="G33" s="102" t="s">
        <v>65</v>
      </c>
      <c r="H33" s="85" t="str">
        <f>H31</f>
        <v>38:16,4</v>
      </c>
      <c r="I33" s="85">
        <f>I31</f>
        <v>8.7847222222222146E-4</v>
      </c>
      <c r="J33" s="93" t="str">
        <f>J31</f>
        <v/>
      </c>
      <c r="K33" s="113" t="s">
        <v>23</v>
      </c>
      <c r="L33" s="62"/>
    </row>
    <row r="34" spans="1:12" ht="14.4" thickBot="1" x14ac:dyDescent="0.3">
      <c r="A34" s="201">
        <f>A31</f>
        <v>3</v>
      </c>
      <c r="B34" s="194">
        <v>17</v>
      </c>
      <c r="C34" s="103">
        <v>10034947858</v>
      </c>
      <c r="D34" s="104" t="s">
        <v>83</v>
      </c>
      <c r="E34" s="105">
        <v>36839</v>
      </c>
      <c r="F34" s="106" t="s">
        <v>19</v>
      </c>
      <c r="G34" s="107" t="s">
        <v>65</v>
      </c>
      <c r="H34" s="115" t="str">
        <f>H31</f>
        <v>38:16,4</v>
      </c>
      <c r="I34" s="115">
        <f>I31</f>
        <v>8.7847222222222146E-4</v>
      </c>
      <c r="J34" s="94" t="str">
        <f>J31</f>
        <v/>
      </c>
      <c r="K34" s="114" t="s">
        <v>23</v>
      </c>
      <c r="L34" s="92"/>
    </row>
    <row r="35" spans="1:12" x14ac:dyDescent="0.25">
      <c r="A35" s="202">
        <v>4</v>
      </c>
      <c r="B35" s="195">
        <v>52</v>
      </c>
      <c r="C35" s="51">
        <v>10083878803</v>
      </c>
      <c r="D35" s="52" t="s">
        <v>84</v>
      </c>
      <c r="E35" s="75">
        <v>38288</v>
      </c>
      <c r="F35" s="80" t="s">
        <v>23</v>
      </c>
      <c r="G35" s="99" t="s">
        <v>66</v>
      </c>
      <c r="H35" s="126" t="s">
        <v>99</v>
      </c>
      <c r="I35" s="77">
        <f>H35-$H$23</f>
        <v>1.7118055555555602E-3</v>
      </c>
      <c r="J35" s="108" t="str">
        <f>IFERROR($J$19*3600/(HOUR(#REF!)*3600+MINUTE(#REF!)*60+SECOND(#REF!)),"")</f>
        <v/>
      </c>
      <c r="K35" s="101" t="s">
        <v>23</v>
      </c>
      <c r="L35" s="62"/>
    </row>
    <row r="36" spans="1:12" x14ac:dyDescent="0.25">
      <c r="A36" s="200">
        <f>A35</f>
        <v>4</v>
      </c>
      <c r="B36" s="192">
        <v>53</v>
      </c>
      <c r="C36" s="95">
        <v>10034956356</v>
      </c>
      <c r="D36" s="96" t="s">
        <v>85</v>
      </c>
      <c r="E36" s="97">
        <v>25557</v>
      </c>
      <c r="F36" s="98" t="s">
        <v>16</v>
      </c>
      <c r="G36" s="102" t="s">
        <v>66</v>
      </c>
      <c r="H36" s="85" t="str">
        <f>H35</f>
        <v>39:28,4</v>
      </c>
      <c r="I36" s="85">
        <f>I35</f>
        <v>1.7118055555555602E-3</v>
      </c>
      <c r="J36" s="93" t="str">
        <f>J35</f>
        <v/>
      </c>
      <c r="K36" s="113" t="s">
        <v>23</v>
      </c>
      <c r="L36" s="62"/>
    </row>
    <row r="37" spans="1:12" x14ac:dyDescent="0.25">
      <c r="A37" s="200">
        <f>A35</f>
        <v>4</v>
      </c>
      <c r="B37" s="193">
        <v>54</v>
      </c>
      <c r="C37" s="95">
        <v>10036083374</v>
      </c>
      <c r="D37" s="96" t="s">
        <v>86</v>
      </c>
      <c r="E37" s="97">
        <v>36956</v>
      </c>
      <c r="F37" s="98" t="s">
        <v>19</v>
      </c>
      <c r="G37" s="102" t="s">
        <v>66</v>
      </c>
      <c r="H37" s="85" t="str">
        <f>H35</f>
        <v>39:28,4</v>
      </c>
      <c r="I37" s="85">
        <f>I35</f>
        <v>1.7118055555555602E-3</v>
      </c>
      <c r="J37" s="93" t="str">
        <f>J35</f>
        <v/>
      </c>
      <c r="K37" s="113" t="s">
        <v>23</v>
      </c>
      <c r="L37" s="62"/>
    </row>
    <row r="38" spans="1:12" ht="14.4" thickBot="1" x14ac:dyDescent="0.3">
      <c r="A38" s="201">
        <f>A35</f>
        <v>4</v>
      </c>
      <c r="B38" s="194">
        <v>55</v>
      </c>
      <c r="C38" s="103">
        <v>10036023659</v>
      </c>
      <c r="D38" s="104" t="s">
        <v>87</v>
      </c>
      <c r="E38" s="105">
        <v>37908</v>
      </c>
      <c r="F38" s="106" t="s">
        <v>23</v>
      </c>
      <c r="G38" s="107" t="s">
        <v>66</v>
      </c>
      <c r="H38" s="115" t="str">
        <f>H35</f>
        <v>39:28,4</v>
      </c>
      <c r="I38" s="115">
        <f>I35</f>
        <v>1.7118055555555602E-3</v>
      </c>
      <c r="J38" s="94" t="str">
        <f>J35</f>
        <v/>
      </c>
      <c r="K38" s="114" t="s">
        <v>23</v>
      </c>
      <c r="L38" s="92"/>
    </row>
    <row r="39" spans="1:12" x14ac:dyDescent="0.25">
      <c r="A39" s="202">
        <v>5</v>
      </c>
      <c r="B39" s="195">
        <v>34</v>
      </c>
      <c r="C39" s="51">
        <v>10036034975</v>
      </c>
      <c r="D39" s="52" t="s">
        <v>88</v>
      </c>
      <c r="E39" s="75">
        <v>37638</v>
      </c>
      <c r="F39" s="80" t="s">
        <v>23</v>
      </c>
      <c r="G39" s="99" t="s">
        <v>62</v>
      </c>
      <c r="H39" s="126" t="s">
        <v>100</v>
      </c>
      <c r="I39" s="77">
        <f>H39-$H$23</f>
        <v>1.8599537037037074E-3</v>
      </c>
      <c r="J39" s="108" t="str">
        <f>IFERROR($J$19*3600/(HOUR(#REF!)*3600+MINUTE(#REF!)*60+SECOND(#REF!)),"")</f>
        <v/>
      </c>
      <c r="K39" s="101" t="s">
        <v>23</v>
      </c>
      <c r="L39" s="62"/>
    </row>
    <row r="40" spans="1:12" x14ac:dyDescent="0.25">
      <c r="A40" s="200">
        <f>A39</f>
        <v>5</v>
      </c>
      <c r="B40" s="192">
        <v>15</v>
      </c>
      <c r="C40" s="95">
        <v>10079777026</v>
      </c>
      <c r="D40" s="96" t="s">
        <v>89</v>
      </c>
      <c r="E40" s="97">
        <v>38050</v>
      </c>
      <c r="F40" s="98" t="s">
        <v>19</v>
      </c>
      <c r="G40" s="102" t="s">
        <v>62</v>
      </c>
      <c r="H40" s="85" t="str">
        <f>H39</f>
        <v>39:41,2</v>
      </c>
      <c r="I40" s="85">
        <f>I39</f>
        <v>1.8599537037037074E-3</v>
      </c>
      <c r="J40" s="93" t="str">
        <f>J39</f>
        <v/>
      </c>
      <c r="K40" s="113" t="s">
        <v>23</v>
      </c>
      <c r="L40" s="62"/>
    </row>
    <row r="41" spans="1:12" x14ac:dyDescent="0.25">
      <c r="A41" s="200">
        <f>A39</f>
        <v>5</v>
      </c>
      <c r="B41" s="193">
        <v>16</v>
      </c>
      <c r="C41" s="95">
        <v>10079979312</v>
      </c>
      <c r="D41" s="96" t="s">
        <v>90</v>
      </c>
      <c r="E41" s="97">
        <v>38329</v>
      </c>
      <c r="F41" s="98" t="s">
        <v>19</v>
      </c>
      <c r="G41" s="102" t="s">
        <v>62</v>
      </c>
      <c r="H41" s="85" t="str">
        <f>H39</f>
        <v>39:41,2</v>
      </c>
      <c r="I41" s="85">
        <f>I39</f>
        <v>1.8599537037037074E-3</v>
      </c>
      <c r="J41" s="93" t="str">
        <f>J39</f>
        <v/>
      </c>
      <c r="K41" s="113" t="s">
        <v>23</v>
      </c>
      <c r="L41" s="62"/>
    </row>
    <row r="42" spans="1:12" ht="14.4" thickBot="1" x14ac:dyDescent="0.3">
      <c r="A42" s="201"/>
      <c r="B42" s="194">
        <v>26</v>
      </c>
      <c r="C42" s="103">
        <v>10034971211</v>
      </c>
      <c r="D42" s="104" t="s">
        <v>91</v>
      </c>
      <c r="E42" s="105">
        <v>36766</v>
      </c>
      <c r="F42" s="106" t="s">
        <v>23</v>
      </c>
      <c r="G42" s="107" t="s">
        <v>62</v>
      </c>
      <c r="H42" s="115" t="str">
        <f>H39</f>
        <v>39:41,2</v>
      </c>
      <c r="I42" s="115">
        <f>I39</f>
        <v>1.8599537037037074E-3</v>
      </c>
      <c r="J42" s="94" t="str">
        <f>J39</f>
        <v/>
      </c>
      <c r="K42" s="114" t="s">
        <v>23</v>
      </c>
      <c r="L42" s="92"/>
    </row>
    <row r="43" spans="1:12" x14ac:dyDescent="0.25">
      <c r="A43" s="202">
        <v>6</v>
      </c>
      <c r="B43" s="195">
        <v>1</v>
      </c>
      <c r="C43" s="51">
        <v>10132256854</v>
      </c>
      <c r="D43" s="52" t="s">
        <v>92</v>
      </c>
      <c r="E43" s="75">
        <v>32778</v>
      </c>
      <c r="F43" s="80" t="s">
        <v>27</v>
      </c>
      <c r="G43" s="99" t="s">
        <v>64</v>
      </c>
      <c r="H43" s="126" t="s">
        <v>101</v>
      </c>
      <c r="I43" s="77">
        <f>H43-$H$23</f>
        <v>6.8495370370370394E-3</v>
      </c>
      <c r="J43" s="108" t="str">
        <f>IFERROR($J$19*3600/(HOUR(#REF!)*3600+MINUTE(#REF!)*60+SECOND(#REF!)),"")</f>
        <v/>
      </c>
      <c r="K43" s="101" t="s">
        <v>23</v>
      </c>
      <c r="L43" s="62"/>
    </row>
    <row r="44" spans="1:12" x14ac:dyDescent="0.25">
      <c r="A44" s="200">
        <f>A43</f>
        <v>6</v>
      </c>
      <c r="B44" s="192">
        <v>2</v>
      </c>
      <c r="C44" s="95">
        <v>10132273931</v>
      </c>
      <c r="D44" s="96" t="s">
        <v>93</v>
      </c>
      <c r="E44" s="97">
        <v>30292</v>
      </c>
      <c r="F44" s="98" t="s">
        <v>27</v>
      </c>
      <c r="G44" s="102" t="s">
        <v>64</v>
      </c>
      <c r="H44" s="85" t="str">
        <f>H43</f>
        <v>46:52,3</v>
      </c>
      <c r="I44" s="85">
        <f>I43</f>
        <v>6.8495370370370394E-3</v>
      </c>
      <c r="J44" s="93" t="str">
        <f>J43</f>
        <v/>
      </c>
      <c r="K44" s="113" t="s">
        <v>23</v>
      </c>
      <c r="L44" s="62"/>
    </row>
    <row r="45" spans="1:12" x14ac:dyDescent="0.25">
      <c r="A45" s="200">
        <f>A43</f>
        <v>6</v>
      </c>
      <c r="B45" s="193">
        <v>3</v>
      </c>
      <c r="C45" s="95">
        <v>10136992070</v>
      </c>
      <c r="D45" s="96" t="s">
        <v>94</v>
      </c>
      <c r="E45" s="97">
        <v>33816</v>
      </c>
      <c r="F45" s="98" t="s">
        <v>27</v>
      </c>
      <c r="G45" s="102" t="s">
        <v>64</v>
      </c>
      <c r="H45" s="85" t="str">
        <f>H43</f>
        <v>46:52,3</v>
      </c>
      <c r="I45" s="85">
        <f>I43</f>
        <v>6.8495370370370394E-3</v>
      </c>
      <c r="J45" s="93" t="str">
        <f>J43</f>
        <v/>
      </c>
      <c r="K45" s="113" t="s">
        <v>23</v>
      </c>
      <c r="L45" s="62"/>
    </row>
    <row r="46" spans="1:12" ht="14.4" thickBot="1" x14ac:dyDescent="0.3">
      <c r="A46" s="201">
        <f>A43</f>
        <v>6</v>
      </c>
      <c r="B46" s="196">
        <v>33</v>
      </c>
      <c r="C46" s="109">
        <v>10136991565</v>
      </c>
      <c r="D46" s="110" t="s">
        <v>95</v>
      </c>
      <c r="E46" s="111">
        <v>36129</v>
      </c>
      <c r="F46" s="112" t="s">
        <v>27</v>
      </c>
      <c r="G46" s="187" t="s">
        <v>64</v>
      </c>
      <c r="H46" s="127" t="str">
        <f>H43</f>
        <v>46:52,3</v>
      </c>
      <c r="I46" s="127">
        <f>I43</f>
        <v>6.8495370370370394E-3</v>
      </c>
      <c r="J46" s="128" t="str">
        <f>J43</f>
        <v/>
      </c>
      <c r="K46" s="188" t="s">
        <v>23</v>
      </c>
      <c r="L46" s="67"/>
    </row>
    <row r="47" spans="1:12" ht="6.75" customHeight="1" thickBot="1" x14ac:dyDescent="0.35">
      <c r="A47" s="26"/>
      <c r="B47" s="27"/>
      <c r="C47" s="27"/>
      <c r="D47" s="1"/>
      <c r="E47" s="28"/>
      <c r="F47" s="17"/>
      <c r="G47" s="17"/>
      <c r="H47" s="17"/>
      <c r="I47" s="29"/>
      <c r="J47" s="30"/>
      <c r="K47" s="29"/>
      <c r="L47" s="29"/>
    </row>
    <row r="48" spans="1:12" ht="15" thickTop="1" x14ac:dyDescent="0.25">
      <c r="A48" s="140" t="s">
        <v>4</v>
      </c>
      <c r="B48" s="141"/>
      <c r="C48" s="141"/>
      <c r="D48" s="141"/>
      <c r="E48" s="66"/>
      <c r="F48" s="66"/>
      <c r="G48" s="141" t="s">
        <v>35</v>
      </c>
      <c r="H48" s="141"/>
      <c r="I48" s="141"/>
      <c r="J48" s="141"/>
      <c r="K48" s="141"/>
      <c r="L48" s="142"/>
    </row>
    <row r="49" spans="1:12" x14ac:dyDescent="0.25">
      <c r="A49" s="143" t="s">
        <v>58</v>
      </c>
      <c r="B49" s="144"/>
      <c r="C49" s="144"/>
      <c r="D49" s="145"/>
      <c r="E49" s="2"/>
      <c r="F49" s="55"/>
      <c r="G49" s="31" t="s">
        <v>24</v>
      </c>
      <c r="H49" s="64">
        <v>5</v>
      </c>
      <c r="I49" s="32"/>
      <c r="J49" s="33"/>
      <c r="K49" s="58" t="s">
        <v>22</v>
      </c>
      <c r="L49" s="59">
        <f>COUNTIF(F23:F46,"ЗМС")</f>
        <v>0</v>
      </c>
    </row>
    <row r="50" spans="1:12" x14ac:dyDescent="0.25">
      <c r="A50" s="143" t="s">
        <v>59</v>
      </c>
      <c r="B50" s="144"/>
      <c r="C50" s="144"/>
      <c r="D50" s="145"/>
      <c r="E50" s="2"/>
      <c r="F50" s="56"/>
      <c r="G50" s="35" t="s">
        <v>28</v>
      </c>
      <c r="H50" s="63">
        <v>6</v>
      </c>
      <c r="I50" s="68"/>
      <c r="J50" s="36"/>
      <c r="K50" s="58" t="s">
        <v>16</v>
      </c>
      <c r="L50" s="59">
        <f>COUNTIF(F23:F46,"МСМК")</f>
        <v>1</v>
      </c>
    </row>
    <row r="51" spans="1:12" x14ac:dyDescent="0.25">
      <c r="A51" s="143" t="s">
        <v>60</v>
      </c>
      <c r="B51" s="144"/>
      <c r="C51" s="144"/>
      <c r="D51" s="145"/>
      <c r="E51" s="2"/>
      <c r="F51" s="56"/>
      <c r="G51" s="35" t="s">
        <v>29</v>
      </c>
      <c r="H51" s="63">
        <v>6</v>
      </c>
      <c r="I51" s="68"/>
      <c r="J51" s="36"/>
      <c r="K51" s="58" t="s">
        <v>19</v>
      </c>
      <c r="L51" s="59">
        <f>COUNTIF(F23:F46,"МС")</f>
        <v>14</v>
      </c>
    </row>
    <row r="52" spans="1:12" x14ac:dyDescent="0.25">
      <c r="A52" s="143" t="s">
        <v>47</v>
      </c>
      <c r="B52" s="144"/>
      <c r="C52" s="144"/>
      <c r="D52" s="145"/>
      <c r="E52" s="2"/>
      <c r="F52" s="56"/>
      <c r="G52" s="35" t="s">
        <v>30</v>
      </c>
      <c r="H52" s="64">
        <v>6</v>
      </c>
      <c r="I52" s="68"/>
      <c r="J52" s="36"/>
      <c r="K52" s="58" t="s">
        <v>23</v>
      </c>
      <c r="L52" s="59">
        <f>COUNTIF(F23:F46,"КМС")</f>
        <v>5</v>
      </c>
    </row>
    <row r="53" spans="1:12" x14ac:dyDescent="0.25">
      <c r="A53" s="152"/>
      <c r="B53" s="153"/>
      <c r="C53" s="153"/>
      <c r="D53" s="154"/>
      <c r="E53" s="2"/>
      <c r="F53" s="56"/>
      <c r="G53" s="35" t="s">
        <v>31</v>
      </c>
      <c r="H53" s="64">
        <v>0</v>
      </c>
      <c r="I53" s="68"/>
      <c r="J53" s="36"/>
      <c r="K53" s="58" t="s">
        <v>27</v>
      </c>
      <c r="L53" s="59">
        <f>COUNTIF(F23:F46,"1 СР")</f>
        <v>4</v>
      </c>
    </row>
    <row r="54" spans="1:12" x14ac:dyDescent="0.25">
      <c r="A54" s="70"/>
      <c r="B54" s="71"/>
      <c r="C54" s="71"/>
      <c r="D54" s="72"/>
      <c r="E54" s="2"/>
      <c r="F54" s="56"/>
      <c r="G54" s="58" t="s">
        <v>40</v>
      </c>
      <c r="H54" s="65">
        <v>0</v>
      </c>
      <c r="I54" s="68"/>
      <c r="J54" s="36"/>
      <c r="K54" s="60" t="s">
        <v>38</v>
      </c>
      <c r="L54" s="59">
        <f>COUNTIF(F23:F46,"2 СР")</f>
        <v>0</v>
      </c>
    </row>
    <row r="55" spans="1:12" x14ac:dyDescent="0.25">
      <c r="A55" s="152"/>
      <c r="B55" s="153"/>
      <c r="C55" s="153"/>
      <c r="D55" s="154"/>
      <c r="E55" s="2"/>
      <c r="F55" s="56"/>
      <c r="G55" s="35" t="s">
        <v>32</v>
      </c>
      <c r="H55" s="64">
        <v>0</v>
      </c>
      <c r="I55" s="68"/>
      <c r="J55" s="36"/>
      <c r="K55" s="60" t="s">
        <v>39</v>
      </c>
      <c r="L55" s="59">
        <f>COUNTIF(F23:F46,"3 СР")</f>
        <v>0</v>
      </c>
    </row>
    <row r="56" spans="1:12" x14ac:dyDescent="0.25">
      <c r="A56" s="152"/>
      <c r="B56" s="153"/>
      <c r="C56" s="153"/>
      <c r="D56" s="154"/>
      <c r="E56" s="37"/>
      <c r="F56" s="57"/>
      <c r="G56" s="35" t="s">
        <v>33</v>
      </c>
      <c r="H56" s="64">
        <v>0</v>
      </c>
      <c r="I56" s="38"/>
      <c r="J56" s="39"/>
      <c r="K56" s="34"/>
      <c r="L56" s="49"/>
    </row>
    <row r="57" spans="1:12" ht="9.75" customHeight="1" x14ac:dyDescent="0.25">
      <c r="A57" s="40"/>
      <c r="L57" s="42"/>
    </row>
    <row r="58" spans="1:12" ht="15.6" x14ac:dyDescent="0.25">
      <c r="A58" s="129" t="s">
        <v>2</v>
      </c>
      <c r="B58" s="130"/>
      <c r="C58" s="130"/>
      <c r="D58" s="131" t="s">
        <v>8</v>
      </c>
      <c r="E58" s="131"/>
      <c r="F58" s="131"/>
      <c r="G58" s="130" t="s">
        <v>3</v>
      </c>
      <c r="H58" s="130"/>
      <c r="I58" s="130"/>
      <c r="J58" s="132" t="s">
        <v>43</v>
      </c>
      <c r="K58" s="132"/>
      <c r="L58" s="133"/>
    </row>
    <row r="59" spans="1:12" x14ac:dyDescent="0.25">
      <c r="A59" s="40"/>
      <c r="B59" s="2"/>
      <c r="C59" s="2"/>
      <c r="E59" s="2"/>
      <c r="F59" s="32"/>
      <c r="G59" s="32"/>
      <c r="H59" s="32"/>
      <c r="I59" s="32"/>
      <c r="J59" s="32"/>
      <c r="K59" s="32"/>
      <c r="L59" s="45"/>
    </row>
    <row r="60" spans="1:12" x14ac:dyDescent="0.25">
      <c r="A60" s="43"/>
      <c r="D60" s="74"/>
      <c r="E60" s="69"/>
      <c r="F60" s="74"/>
      <c r="G60" s="74"/>
      <c r="H60" s="74"/>
      <c r="I60" s="74"/>
      <c r="J60" s="74"/>
      <c r="K60" s="74"/>
      <c r="L60" s="44"/>
    </row>
    <row r="61" spans="1:12" x14ac:dyDescent="0.25">
      <c r="A61" s="43"/>
      <c r="D61" s="74"/>
      <c r="E61" s="69"/>
      <c r="F61" s="74"/>
      <c r="G61" s="74"/>
      <c r="H61" s="74"/>
      <c r="I61" s="74"/>
      <c r="J61" s="74"/>
      <c r="K61" s="74"/>
      <c r="L61" s="44"/>
    </row>
    <row r="62" spans="1:12" x14ac:dyDescent="0.25">
      <c r="A62" s="43"/>
      <c r="D62" s="74"/>
      <c r="E62" s="69"/>
      <c r="F62" s="74"/>
      <c r="G62" s="74"/>
      <c r="H62" s="74"/>
      <c r="I62" s="74"/>
      <c r="J62" s="74"/>
      <c r="K62" s="74"/>
      <c r="L62" s="44"/>
    </row>
    <row r="63" spans="1:12" x14ac:dyDescent="0.25">
      <c r="A63" s="43"/>
      <c r="D63" s="74"/>
      <c r="E63" s="69"/>
      <c r="F63" s="74"/>
      <c r="G63" s="74"/>
      <c r="H63" s="74"/>
      <c r="I63" s="74"/>
      <c r="J63" s="74"/>
      <c r="K63" s="74"/>
      <c r="L63" s="44"/>
    </row>
    <row r="64" spans="1:12" ht="14.4" thickBot="1" x14ac:dyDescent="0.3">
      <c r="A64" s="134" t="s">
        <v>34</v>
      </c>
      <c r="B64" s="135"/>
      <c r="C64" s="135"/>
      <c r="D64" s="135" t="str">
        <f>G17</f>
        <v>Барканова М.В. (ВК, Великие Луки)</v>
      </c>
      <c r="E64" s="135"/>
      <c r="F64" s="135"/>
      <c r="G64" s="135" t="str">
        <f>G18</f>
        <v>Мухамадеева Н.С. (1К., Республика Башкортостан)</v>
      </c>
      <c r="H64" s="135"/>
      <c r="I64" s="135"/>
      <c r="J64" s="136" t="str">
        <f>G19</f>
        <v>Добреньков В.В.(ВК, Самарская область)</v>
      </c>
      <c r="K64" s="136"/>
      <c r="L64" s="137"/>
    </row>
    <row r="65" spans="1:26" s="16" customFormat="1" ht="14.4" thickTop="1" x14ac:dyDescent="0.25">
      <c r="A65" s="2"/>
      <c r="B65" s="74"/>
      <c r="C65" s="74"/>
      <c r="D65" s="2"/>
      <c r="F65" s="2"/>
      <c r="G65" s="2"/>
      <c r="H65" s="2"/>
      <c r="I65" s="2"/>
      <c r="J65" s="4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</sheetData>
  <mergeCells count="46">
    <mergeCell ref="A6:L6"/>
    <mergeCell ref="A1:L1"/>
    <mergeCell ref="A2:L2"/>
    <mergeCell ref="A3:L3"/>
    <mergeCell ref="A4:L4"/>
    <mergeCell ref="A5:L5"/>
    <mergeCell ref="A12:L12"/>
    <mergeCell ref="A13:D13"/>
    <mergeCell ref="A14:D14"/>
    <mergeCell ref="A15:G15"/>
    <mergeCell ref="H16:L16"/>
    <mergeCell ref="H15:L15"/>
    <mergeCell ref="A7:L7"/>
    <mergeCell ref="A8:L8"/>
    <mergeCell ref="A9:L9"/>
    <mergeCell ref="A10:L10"/>
    <mergeCell ref="A11:L11"/>
    <mergeCell ref="A56:D56"/>
    <mergeCell ref="J21:J22"/>
    <mergeCell ref="K21:K22"/>
    <mergeCell ref="A50:D50"/>
    <mergeCell ref="A51:D51"/>
    <mergeCell ref="A52:D52"/>
    <mergeCell ref="A53:D53"/>
    <mergeCell ref="A55:D55"/>
    <mergeCell ref="I21:I22"/>
    <mergeCell ref="C21:C22"/>
    <mergeCell ref="D21:D22"/>
    <mergeCell ref="E21:E22"/>
    <mergeCell ref="L21:L22"/>
    <mergeCell ref="A48:D48"/>
    <mergeCell ref="G48:L48"/>
    <mergeCell ref="A49:D49"/>
    <mergeCell ref="H21:H22"/>
    <mergeCell ref="A21:A22"/>
    <mergeCell ref="B21:B22"/>
    <mergeCell ref="F21:F22"/>
    <mergeCell ref="G21:G22"/>
    <mergeCell ref="A58:C58"/>
    <mergeCell ref="D58:F58"/>
    <mergeCell ref="G58:I58"/>
    <mergeCell ref="J58:L58"/>
    <mergeCell ref="A64:C64"/>
    <mergeCell ref="D64:F64"/>
    <mergeCell ref="G64:I64"/>
    <mergeCell ref="J64:L6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 гонка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2023-08-14T11:33:23Z</dcterms:modified>
</cp:coreProperties>
</file>