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отсечек'!$A$1:$L$114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5" i="2" l="1"/>
  <c r="L104" i="2"/>
  <c r="L103" i="2"/>
  <c r="L102" i="2"/>
  <c r="L101" i="2"/>
  <c r="L100" i="2"/>
  <c r="L99" i="2"/>
  <c r="J114" i="2"/>
  <c r="H114" i="2"/>
  <c r="E114" i="2"/>
  <c r="H106" i="2"/>
  <c r="H105" i="2"/>
  <c r="H104" i="2"/>
  <c r="H103" i="2"/>
  <c r="H102" i="2"/>
  <c r="H101" i="2"/>
  <c r="H100" i="2" s="1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23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24" i="2"/>
  <c r="H107" i="1" l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<sst xmlns="http://schemas.openxmlformats.org/spreadsheetml/2006/main" count="603" uniqueCount="336">
  <si>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</si>
  <si>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</si>
  <si>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</si>
  <si>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</si>
  <si>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</si>
  <si>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</si>
  <si>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</si>
  <si>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</si>
  <si>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</si>
  <si>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</si>
  <si>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</si>
  <si>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</si>
  <si>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</si>
  <si>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</si>
  <si>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</si>
  <si>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</si>
  <si>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</si>
  <si>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</si>
  <si>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</si>
  <si>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</si>
  <si>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</si>
  <si>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</si>
  <si>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</si>
  <si>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</si>
  <si>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</si>
  <si>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</si>
  <si>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</si>
  <si>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</si>
  <si>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</si>
  <si>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</si>
  <si>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</si>
  <si>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</si>
  <si>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</si>
  <si>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</si>
  <si>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</si>
  <si>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</si>
  <si>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</si>
  <si>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</si>
  <si>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</si>
  <si>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</si>
  <si>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</si>
  <si>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</si>
  <si>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</si>
  <si>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МЕСТО</t>
  </si>
  <si>
    <t>КОД UCI</t>
  </si>
  <si>
    <t>ГОД РОЖД.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</si>
  <si>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</si>
  <si>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</si>
  <si>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</si>
  <si>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</si>
  <si>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</si>
  <si>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</si>
  <si>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</si>
  <si>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</si>
  <si>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</si>
  <si>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</si>
  <si>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</si>
  <si>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</si>
  <si>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</si>
  <si>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</si>
  <si>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ст.  Кужорская</t>
    </r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</si>
  <si>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</si>
  <si>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</si>
  <si>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</si>
  <si>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</si>
  <si>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</si>
  <si>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</si>
  <si>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</si>
  <si>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</si>
  <si>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</si>
  <si>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</si>
  <si>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</si>
  <si>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</si>
  <si>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</si>
  <si>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</si>
  <si>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</si>
  <si>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</si>
  <si>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</si>
  <si>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</si>
  <si>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</si>
  <si>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</si>
  <si>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</si>
  <si>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</si>
  <si>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</si>
  <si>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</si>
  <si>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</si>
  <si>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</si>
  <si>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</si>
  <si>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</si>
  <si>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</si>
  <si>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</si>
  <si>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</si>
  <si>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</si>
  <si>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</si>
  <si>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</si>
  <si>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</si>
  <si>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</si>
  <si>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</si>
  <si>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</si>
  <si>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</si>
  <si>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</si>
  <si>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</si>
  <si>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</si>
  <si>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</si>
  <si>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</si>
  <si>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</si>
  <si>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</si>
  <si>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</si>
  <si>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</si>
  <si>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</si>
  <si>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</si>
  <si>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</si>
  <si>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</si>
  <si>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</si>
  <si>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</si>
  <si>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</si>
  <si>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</si>
  <si>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</si>
  <si>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</si>
  <si>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</si>
  <si>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</si>
  <si>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</si>
  <si>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</si>
  <si>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</si>
  <si>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</si>
  <si>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</si>
  <si>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</si>
  <si>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</si>
  <si>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</si>
  <si>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</si>
  <si>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</si>
  <si>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</si>
  <si>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</si>
  <si>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</si>
  <si>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</si>
  <si>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</si>
  <si>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</si>
  <si>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</si>
  <si>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</si>
  <si>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</si>
  <si>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</si>
  <si>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</si>
  <si>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</si>
  <si>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</si>
  <si>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</si>
  <si>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</si>
  <si>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</si>
  <si>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</si>
  <si>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</si>
  <si>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</si>
  <si>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</si>
  <si>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</si>
  <si>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</si>
  <si>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</si>
  <si>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</si>
  <si>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</si>
  <si>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</si>
  <si>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</si>
  <si>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</si>
  <si>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</si>
  <si>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</si>
  <si>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</si>
  <si>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</si>
  <si>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</si>
  <si>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</si>
  <si>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</si>
  <si>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</si>
  <si>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</si>
  <si>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</si>
  <si>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</si>
  <si>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</si>
  <si>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</si>
  <si>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</si>
  <si>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</si>
  <si>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Удмуртская Республика</t>
  </si>
  <si>
    <t>№ ВРВС: 0080511611Я</t>
  </si>
  <si>
    <t>МАКСИМАЛЬНЫЙ ПЕРЕПАД (HD):</t>
  </si>
  <si>
    <t>СУММА ПЕРЕПАДОВ (ТС):</t>
  </si>
  <si>
    <t>ДЛИНА КРУГА/КРУГОВ: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</si>
  <si>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</si>
  <si>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</si>
  <si>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</si>
  <si>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</si>
  <si>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</si>
  <si>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12ч 40м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</si>
  <si>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23 апреля 2022 года</t>
    </r>
  </si>
  <si>
    <t>Азаров С. Н. (ВК, г. Санкт-Петербург)</t>
  </si>
  <si>
    <t>Воронов А. М. (1К, Майкоп)</t>
  </si>
  <si>
    <t>№ ЕКП 2021: 5076</t>
  </si>
  <si>
    <t>ПРОСАНДЕЕВ Ярослав</t>
  </si>
  <si>
    <t>10.03.2007</t>
  </si>
  <si>
    <t>21.04.2006</t>
  </si>
  <si>
    <t>СВИЛОВСКИЙ Данил</t>
  </si>
  <si>
    <t>18.03.2008</t>
  </si>
  <si>
    <t>15.04.2006</t>
  </si>
  <si>
    <t>07.06.2006</t>
  </si>
  <si>
    <t>18.02.2006</t>
  </si>
  <si>
    <t>ГРЕЧИШКИН Вадим</t>
  </si>
  <si>
    <t>11.07.2007</t>
  </si>
  <si>
    <t>УМЕРГАЛИН Артур</t>
  </si>
  <si>
    <t>22.07.2006</t>
  </si>
  <si>
    <t>Республика Башкортостан</t>
  </si>
  <si>
    <t>09.06.2007</t>
  </si>
  <si>
    <t>04.03.2006</t>
  </si>
  <si>
    <t>Удмуртская республика</t>
  </si>
  <si>
    <t>СВИЛОВСКИЙ Денис</t>
  </si>
  <si>
    <t>21.09.2007</t>
  </si>
  <si>
    <t>04.01.2006</t>
  </si>
  <si>
    <t>Москва</t>
  </si>
  <si>
    <t>БЛОХИН Кирилл</t>
  </si>
  <si>
    <t>09.06.2008</t>
  </si>
  <si>
    <t>КОСАРЕВ Сергей</t>
  </si>
  <si>
    <t>08.06.2006</t>
  </si>
  <si>
    <t>12.11.2006</t>
  </si>
  <si>
    <t>22.09.2007</t>
  </si>
  <si>
    <t>ЗИМАНОВ Олег</t>
  </si>
  <si>
    <t>23.01.2006</t>
  </si>
  <si>
    <t>ШКРЯБИН Арсен</t>
  </si>
  <si>
    <t>18.12.2006</t>
  </si>
  <si>
    <t>Омская область</t>
  </si>
  <si>
    <t>НОВОЛОДСКИЙ Ростислав</t>
  </si>
  <si>
    <t>18.05.2008</t>
  </si>
  <si>
    <t>КУЛАГИН Глеб</t>
  </si>
  <si>
    <t>25.10.2007</t>
  </si>
  <si>
    <t>ЯКОВЛЕВ Матвей</t>
  </si>
  <si>
    <t>22.01.2008</t>
  </si>
  <si>
    <t>22.06.2006</t>
  </si>
  <si>
    <t>17.05.2007</t>
  </si>
  <si>
    <t>21.03.2006</t>
  </si>
  <si>
    <t>ЧУЧВА Егор</t>
  </si>
  <si>
    <t>10.10.2006</t>
  </si>
  <si>
    <t>11.01.2007</t>
  </si>
  <si>
    <t>ГОЙДА Даниил</t>
  </si>
  <si>
    <t>29.08.2006</t>
  </si>
  <si>
    <t>БАЛУХИН Даниил</t>
  </si>
  <si>
    <t>03.10.2007</t>
  </si>
  <si>
    <t>Краснодарский край</t>
  </si>
  <si>
    <t>УСМАНОВ Линар</t>
  </si>
  <si>
    <t>14.06.2006</t>
  </si>
  <si>
    <t>12.05.2006</t>
  </si>
  <si>
    <t>КАЗАК Максим</t>
  </si>
  <si>
    <t>10.01.2006</t>
  </si>
  <si>
    <t>КОЛОМЕЙЦЕВ Ярослав</t>
  </si>
  <si>
    <t>30.01.2008</t>
  </si>
  <si>
    <t>БОНДАРЕНКО Александр</t>
  </si>
  <si>
    <t>16.03.2007</t>
  </si>
  <si>
    <t>28.06.2006</t>
  </si>
  <si>
    <t>02.06.2007</t>
  </si>
  <si>
    <t>СИБАГАТУЛЛИН Аяз</t>
  </si>
  <si>
    <t>07.01.2007</t>
  </si>
  <si>
    <t>ГУРЖИЙ Иван</t>
  </si>
  <si>
    <t>02.09.2006</t>
  </si>
  <si>
    <t>ХРИСТОЛЮБОВ Павел</t>
  </si>
  <si>
    <t>06.11.2007</t>
  </si>
  <si>
    <t>МИТЮКОВ Ярослав</t>
  </si>
  <si>
    <t>19.05.2006</t>
  </si>
  <si>
    <t>БУТРИК Егор</t>
  </si>
  <si>
    <t>17.08.2006</t>
  </si>
  <si>
    <t>ПУХОРЕВ Алексей</t>
  </si>
  <si>
    <t>04.05.2006</t>
  </si>
  <si>
    <t>Кемеровская область</t>
  </si>
  <si>
    <t>ЖАРИКОВ Максим</t>
  </si>
  <si>
    <t>28.05.2007</t>
  </si>
  <si>
    <t>ПРИДАТЧЕНКО Егор</t>
  </si>
  <si>
    <t>25.08.2006</t>
  </si>
  <si>
    <t>17.03.2006</t>
  </si>
  <si>
    <t>КЛЕТУШКИН Игорь</t>
  </si>
  <si>
    <t>09.04.2006</t>
  </si>
  <si>
    <t>МАЛИКОВ Данил</t>
  </si>
  <si>
    <t>03.03.2006</t>
  </si>
  <si>
    <t>ГОЛОВИН Егор</t>
  </si>
  <si>
    <t>13.01.2006</t>
  </si>
  <si>
    <t>КУЗЕМА АРТЕМ</t>
  </si>
  <si>
    <t>18.08.2006</t>
  </si>
  <si>
    <t>25.01.2007</t>
  </si>
  <si>
    <t>ЖИГАЛОВ Родион</t>
  </si>
  <si>
    <t>06.10.2006</t>
  </si>
  <si>
    <t>27.10.2006</t>
  </si>
  <si>
    <t>ЕЛФИМОВ Илья</t>
  </si>
  <si>
    <t>16.07.2006</t>
  </si>
  <si>
    <t>МАМУЛИН Дмитрий</t>
  </si>
  <si>
    <t>01.02.2006</t>
  </si>
  <si>
    <t>МИНИБАЕВ Айнур</t>
  </si>
  <si>
    <t>07.05.2007</t>
  </si>
  <si>
    <t>12.12.2006</t>
  </si>
  <si>
    <t>ГРЕЧКИН Дмитрий</t>
  </si>
  <si>
    <t>11.12.2006</t>
  </si>
  <si>
    <t>07.12.2007</t>
  </si>
  <si>
    <t>ЧЕПАЙКИН Илья</t>
  </si>
  <si>
    <t>08.03.2007</t>
  </si>
  <si>
    <t>ЗЫКОВ Николай</t>
  </si>
  <si>
    <t>12.10.2007</t>
  </si>
  <si>
    <t>Красноярский край</t>
  </si>
  <si>
    <t>БАЗАРОВ Ярослав</t>
  </si>
  <si>
    <t>20.01.2006</t>
  </si>
  <si>
    <t>БОНДАРЕВСКИЙ Егор</t>
  </si>
  <si>
    <t>16.06.2007</t>
  </si>
  <si>
    <t>КАЗАЧЕНКО Артём</t>
  </si>
  <si>
    <t>23.04.2007</t>
  </si>
  <si>
    <t>КРЫЛОВ Савва</t>
  </si>
  <si>
    <t>15.06.2006</t>
  </si>
  <si>
    <t>ЖИЗНЕВСКИЙ Владислав</t>
  </si>
  <si>
    <t>28.12.2007</t>
  </si>
  <si>
    <t>ПЕСТЕРЕВ Владимир</t>
  </si>
  <si>
    <t>19.12.2007</t>
  </si>
  <si>
    <t>МИХАЛЕВ Илья</t>
  </si>
  <si>
    <t>28.03.2007</t>
  </si>
  <si>
    <t>ЮНУСОВ Тимур</t>
  </si>
  <si>
    <t>11.09.2007</t>
  </si>
  <si>
    <t>02.09.2007</t>
  </si>
  <si>
    <t>20.03.2007</t>
  </si>
  <si>
    <t>СЕМЬЯНОВ Александр</t>
  </si>
  <si>
    <t>19.09.2007</t>
  </si>
  <si>
    <t>КОНОНОВ Илья</t>
  </si>
  <si>
    <t>23.05.2007</t>
  </si>
  <si>
    <t>ПОКРОВСКИЙ Владислав</t>
  </si>
  <si>
    <t>27.01.2008</t>
  </si>
  <si>
    <t>КУРШАКОВ Владислав</t>
  </si>
  <si>
    <t>01.08.2007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</si>
  <si>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</si>
  <si>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</si>
  <si>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</si>
  <si>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</si>
  <si>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</si>
  <si>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</si>
  <si>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</si>
  <si>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</si>
  <si>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</si>
  <si>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</si>
  <si>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</si>
  <si>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СУДЬЯ НА ФИНИШЕ</t>
  </si>
  <si>
    <t>Температура: +14+17</t>
  </si>
  <si>
    <t>Влажность: 31%</t>
  </si>
  <si>
    <t>Осадки: без осадков</t>
  </si>
  <si>
    <t>Ветер: 3 м/с</t>
  </si>
  <si>
    <t>Юноши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</si>
</sst>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mm:ss.00"/>
    <numFmt numFmtId="166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6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9" fillId="0" borderId="10" xfId="4" applyFont="1" applyBorder="1" applyAlignment="1">
      <alignment horizontal="right"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9" fillId="0" borderId="7" xfId="4" applyFont="1" applyBorder="1" applyAlignment="1">
      <alignment horizontal="right"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right" vertical="center"/>
    </xf>
    <xf numFmtId="0" fontId="8" fillId="2" borderId="33" xfId="4" applyFont="1" applyFill="1" applyBorder="1" applyAlignment="1">
      <alignment vertical="center"/>
    </xf>
    <xf numFmtId="0" fontId="8" fillId="2" borderId="13" xfId="4" applyFont="1" applyFill="1" applyBorder="1" applyAlignment="1">
      <alignment vertical="center"/>
    </xf>
    <xf numFmtId="0" fontId="8" fillId="2" borderId="14" xfId="4" applyFont="1" applyFill="1" applyBorder="1" applyAlignment="1">
      <alignment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9" fillId="0" borderId="15" xfId="4" applyFont="1" applyFill="1" applyBorder="1" applyAlignment="1">
      <alignment horizontal="right"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21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0" fontId="3" fillId="0" borderId="27" xfId="4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23" fillId="0" borderId="27" xfId="5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65" fontId="3" fillId="0" borderId="27" xfId="4" applyNumberFormat="1" applyFont="1" applyBorder="1" applyAlignment="1">
      <alignment horizontal="center" vertical="center"/>
    </xf>
    <xf numFmtId="2" fontId="9" fillId="0" borderId="13" xfId="4" applyNumberFormat="1" applyFont="1" applyBorder="1" applyAlignment="1">
      <alignment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8" xfId="4" applyFont="1" applyFill="1" applyBorder="1" applyAlignment="1">
      <alignment horizontal="center" vertical="center" wrapText="1"/>
    </xf>
    <xf numFmtId="0" fontId="3" fillId="0" borderId="28" xfId="4" applyFont="1" applyBorder="1" applyAlignment="1">
      <alignment horizontal="center" vertical="center" wrapText="1"/>
    </xf>
    <xf numFmtId="0" fontId="3" fillId="0" borderId="43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23" fillId="0" borderId="44" xfId="5" applyFont="1" applyFill="1" applyBorder="1" applyAlignment="1">
      <alignment horizontal="center" vertical="center" wrapText="1"/>
    </xf>
    <xf numFmtId="165" fontId="3" fillId="0" borderId="44" xfId="4" applyNumberFormat="1" applyFont="1" applyBorder="1" applyAlignment="1">
      <alignment horizontal="center" vertical="center"/>
    </xf>
    <xf numFmtId="165" fontId="3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6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4" borderId="15" xfId="0" applyNumberFormat="1" applyFont="1" applyFill="1" applyBorder="1" applyAlignment="1">
      <alignment horizontal="center" vertical="center"/>
    </xf>
    <xf numFmtId="166" fontId="3" fillId="0" borderId="46" xfId="0" applyNumberFormat="1" applyFont="1" applyBorder="1" applyAlignment="1">
      <alignment vertical="center"/>
    </xf>
    <xf numFmtId="2" fontId="3" fillId="0" borderId="47" xfId="0" applyNumberFormat="1" applyFont="1" applyBorder="1" applyAlignment="1">
      <alignment vertical="center"/>
    </xf>
    <xf numFmtId="0" fontId="3" fillId="0" borderId="33" xfId="4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vertical="center"/>
    </xf>
    <xf numFmtId="2" fontId="3" fillId="0" borderId="48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49" xfId="0" applyNumberFormat="1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1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left" vertical="center"/>
    </xf>
    <xf numFmtId="0" fontId="8" fillId="2" borderId="13" xfId="4" applyFont="1" applyFill="1" applyBorder="1" applyAlignment="1">
      <alignment horizontal="left" vertical="center"/>
    </xf>
    <xf numFmtId="0" fontId="8" fillId="2" borderId="15" xfId="4" applyFont="1" applyFill="1" applyBorder="1" applyAlignment="1">
      <alignment horizontal="left" vertical="center"/>
    </xf>
    <xf numFmtId="0" fontId="14" fillId="2" borderId="40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2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329711</xdr:colOff>
      <xdr:row>0</xdr:row>
      <xdr:rowOff>89270</xdr:rowOff>
    </xdr:from>
    <xdr:to>
      <xdr:col>3</xdr:col>
      <xdr:colOff>477040</xdr:colOff>
      <xdr:row>3</xdr:row>
      <xdr:rowOff>117087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788" y="89270"/>
          <a:ext cx="953290" cy="7605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217333</xdr:colOff>
      <xdr:row>3</xdr:row>
      <xdr:rowOff>61059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45410" cy="793750"/>
        </a:xfrm>
        <a:prstGeom prst="rect">
          <a:avLst/>
        </a:prstGeom>
      </xdr:spPr>
    </xdr:pic>
    <xdr:clientData/>
  </xdr:twoCellAnchor>
  <xdr:twoCellAnchor editAs="oneCell">
    <xdr:from>
      <xdr:col>11</xdr:col>
      <xdr:colOff>158750</xdr:colOff>
      <xdr:row>0</xdr:row>
      <xdr:rowOff>74544</xdr:rowOff>
    </xdr:from>
    <xdr:to>
      <xdr:col>11</xdr:col>
      <xdr:colOff>834204</xdr:colOff>
      <xdr:row>3</xdr:row>
      <xdr:rowOff>24424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9712" y="74544"/>
          <a:ext cx="675454" cy="682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8" t="s">
        <v>37</v>
      </c>
      <c r="B1" s="198"/>
      <c r="C1" s="198"/>
      <c r="D1" s="198"/>
      <c r="E1" s="198"/>
      <c r="F1" s="198"/>
      <c r="G1" s="198"/>
    </row>
    <row r="2" spans="1:9" ht="15.75" customHeight="1" x14ac:dyDescent="0.2">
      <c r="A2" s="199" t="s">
        <v>63</v>
      </c>
      <c r="B2" s="199"/>
      <c r="C2" s="199"/>
      <c r="D2" s="199"/>
      <c r="E2" s="199"/>
      <c r="F2" s="199"/>
      <c r="G2" s="199"/>
    </row>
    <row r="3" spans="1:9" ht="21" x14ac:dyDescent="0.2">
      <c r="A3" s="198" t="s">
        <v>38</v>
      </c>
      <c r="B3" s="198"/>
      <c r="C3" s="198"/>
      <c r="D3" s="198"/>
      <c r="E3" s="198"/>
      <c r="F3" s="198"/>
      <c r="G3" s="198"/>
    </row>
    <row r="4" spans="1:9" ht="21" x14ac:dyDescent="0.2">
      <c r="A4" s="198" t="s">
        <v>56</v>
      </c>
      <c r="B4" s="198"/>
      <c r="C4" s="198"/>
      <c r="D4" s="198"/>
      <c r="E4" s="198"/>
      <c r="F4" s="198"/>
      <c r="G4" s="198"/>
    </row>
    <row r="5" spans="1:9" s="2" customFormat="1" ht="28.5" x14ac:dyDescent="0.2">
      <c r="A5" s="200" t="s">
        <v>25</v>
      </c>
      <c r="B5" s="200"/>
      <c r="C5" s="200"/>
      <c r="D5" s="200"/>
      <c r="E5" s="200"/>
      <c r="F5" s="200"/>
      <c r="G5" s="200"/>
      <c r="I5" s="3"/>
    </row>
    <row r="6" spans="1:9" s="2" customFormat="1" ht="18" customHeight="1" thickBot="1" x14ac:dyDescent="0.25">
      <c r="A6" s="201" t="s">
        <v>40</v>
      </c>
      <c r="B6" s="201"/>
      <c r="C6" s="201"/>
      <c r="D6" s="201"/>
      <c r="E6" s="201"/>
      <c r="F6" s="201"/>
      <c r="G6" s="201"/>
    </row>
    <row r="7" spans="1:9" ht="18" customHeight="1" thickTop="1" x14ac:dyDescent="0.2">
      <c r="A7" s="202" t="s">
        <v>0</v>
      </c>
      <c r="B7" s="203"/>
      <c r="C7" s="203"/>
      <c r="D7" s="203"/>
      <c r="E7" s="203"/>
      <c r="F7" s="203"/>
      <c r="G7" s="204"/>
    </row>
    <row r="8" spans="1:9" ht="18" customHeight="1" x14ac:dyDescent="0.2">
      <c r="A8" s="205" t="s">
        <v>1</v>
      </c>
      <c r="B8" s="206"/>
      <c r="C8" s="206"/>
      <c r="D8" s="206"/>
      <c r="E8" s="206"/>
      <c r="F8" s="206"/>
      <c r="G8" s="207"/>
    </row>
    <row r="9" spans="1:9" ht="19.5" customHeight="1" x14ac:dyDescent="0.2">
      <c r="A9" s="205" t="s">
        <v>2</v>
      </c>
      <c r="B9" s="206"/>
      <c r="C9" s="206"/>
      <c r="D9" s="206"/>
      <c r="E9" s="206"/>
      <c r="F9" s="206"/>
      <c r="G9" s="207"/>
    </row>
    <row r="10" spans="1:9" ht="15.75" x14ac:dyDescent="0.2">
      <c r="A10" s="4" t="s">
        <v>3</v>
      </c>
      <c r="B10" s="5"/>
      <c r="C10" s="6" t="s">
        <v>179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8" t="s">
        <v>27</v>
      </c>
      <c r="E11" s="208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61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1" t="s">
        <v>26</v>
      </c>
      <c r="B18" s="193" t="s">
        <v>19</v>
      </c>
      <c r="C18" s="193" t="s">
        <v>20</v>
      </c>
      <c r="D18" s="195" t="s">
        <v>21</v>
      </c>
      <c r="E18" s="193" t="s">
        <v>22</v>
      </c>
      <c r="F18" s="193" t="s">
        <v>29</v>
      </c>
      <c r="G18" s="189" t="s">
        <v>23</v>
      </c>
    </row>
    <row r="19" spans="1:13" s="36" customFormat="1" ht="22.5" customHeight="1" x14ac:dyDescent="0.2">
      <c r="A19" s="192"/>
      <c r="B19" s="194"/>
      <c r="C19" s="194"/>
      <c r="D19" s="196"/>
      <c r="E19" s="194"/>
      <c r="F19" s="197"/>
      <c r="G19" s="190"/>
    </row>
    <row r="20" spans="1:13" s="41" customFormat="1" ht="32.25" customHeight="1" x14ac:dyDescent="0.2">
      <c r="A20" s="51">
        <v>1</v>
      </c>
      <c r="B20" s="53">
        <v>25</v>
      </c>
      <c r="C20" s="37" t="s">
        <v>118</v>
      </c>
      <c r="D20" s="38">
        <v>38797</v>
      </c>
      <c r="E20" s="39" t="s">
        <v>104</v>
      </c>
      <c r="F20" s="54">
        <v>0.45902777777777781</v>
      </c>
      <c r="G20" s="40"/>
      <c r="H20" s="41">
        <f t="shared" ref="H20:H51" ca="1" si="0">RAND()</f>
        <v>0.51624946752935386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160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0.51271452817216567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98</v>
      </c>
      <c r="D22" s="38">
        <v>38534</v>
      </c>
      <c r="E22" s="39" t="s">
        <v>99</v>
      </c>
      <c r="F22" s="54">
        <v>0.46041666666666697</v>
      </c>
      <c r="G22" s="40"/>
      <c r="H22" s="41">
        <f t="shared" ca="1" si="0"/>
        <v>0.27553340201205845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165</v>
      </c>
      <c r="D23" s="38">
        <v>39071</v>
      </c>
      <c r="E23" s="39" t="s">
        <v>158</v>
      </c>
      <c r="F23" s="54">
        <v>0.46111111111111103</v>
      </c>
      <c r="G23" s="42"/>
      <c r="H23" s="41">
        <f t="shared" ca="1" si="0"/>
        <v>0.9927667615950676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122</v>
      </c>
      <c r="D24" s="38">
        <v>38492</v>
      </c>
      <c r="E24" s="39" t="s">
        <v>65</v>
      </c>
      <c r="F24" s="54">
        <v>0.46180555555555503</v>
      </c>
      <c r="G24" s="42"/>
      <c r="H24" s="41">
        <f t="shared" ca="1" si="0"/>
        <v>0.1792357554425138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124</v>
      </c>
      <c r="D25" s="38">
        <v>38541</v>
      </c>
      <c r="E25" s="39" t="s">
        <v>79</v>
      </c>
      <c r="F25" s="54">
        <v>0.46250000000000002</v>
      </c>
      <c r="G25" s="42"/>
      <c r="H25" s="41">
        <f t="shared" ca="1" si="0"/>
        <v>0.92059561276801449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69</v>
      </c>
      <c r="D26" s="38">
        <v>38576</v>
      </c>
      <c r="E26" s="39" t="s">
        <v>67</v>
      </c>
      <c r="F26" s="54">
        <v>0.46319444444444402</v>
      </c>
      <c r="G26" s="42"/>
      <c r="H26" s="41">
        <f t="shared" ca="1" si="0"/>
        <v>0.63112336793756296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123</v>
      </c>
      <c r="D27" s="38">
        <v>38756</v>
      </c>
      <c r="E27" s="39" t="s">
        <v>67</v>
      </c>
      <c r="F27" s="54">
        <v>0.46388888888888902</v>
      </c>
      <c r="G27" s="42"/>
      <c r="H27" s="41">
        <f t="shared" ca="1" si="0"/>
        <v>0.8390862468822089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0.73778229382596894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76</v>
      </c>
      <c r="D29" s="38">
        <v>38360</v>
      </c>
      <c r="E29" s="39" t="s">
        <v>67</v>
      </c>
      <c r="F29" s="54">
        <v>0.46527777777777701</v>
      </c>
      <c r="G29" s="45"/>
      <c r="H29" s="41">
        <f t="shared" ca="1" si="0"/>
        <v>0.13799466307757935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109</v>
      </c>
      <c r="D30" s="38">
        <v>38778</v>
      </c>
      <c r="E30" s="39" t="s">
        <v>89</v>
      </c>
      <c r="F30" s="54">
        <v>0.46597222222222201</v>
      </c>
      <c r="G30" s="42"/>
      <c r="H30" s="41">
        <f t="shared" ca="1" si="0"/>
        <v>0.27502424149550309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151</v>
      </c>
      <c r="D31" s="38">
        <v>38988</v>
      </c>
      <c r="E31" s="39" t="s">
        <v>134</v>
      </c>
      <c r="F31" s="54">
        <v>0.46666666666666601</v>
      </c>
      <c r="G31" s="42"/>
      <c r="H31" s="41">
        <f t="shared" ca="1" si="0"/>
        <v>0.61928072802384904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170</v>
      </c>
      <c r="D32" s="38">
        <v>38855</v>
      </c>
      <c r="E32" s="39" t="s">
        <v>138</v>
      </c>
      <c r="F32" s="54">
        <v>0.46736111111111001</v>
      </c>
      <c r="G32" s="42"/>
      <c r="H32" s="41">
        <f t="shared" ca="1" si="0"/>
        <v>0.15261585193258931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169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0.12971924046412309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132</v>
      </c>
      <c r="D34" s="38">
        <v>39219</v>
      </c>
      <c r="E34" s="39" t="s">
        <v>67</v>
      </c>
      <c r="F34" s="54">
        <v>0.468749999999999</v>
      </c>
      <c r="G34" s="42"/>
      <c r="H34" s="41">
        <f t="shared" ca="1" si="0"/>
        <v>0.34138646881559687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95</v>
      </c>
      <c r="D35" s="38">
        <v>38529</v>
      </c>
      <c r="E35" s="39" t="s">
        <v>67</v>
      </c>
      <c r="F35" s="54">
        <v>0.469444444444444</v>
      </c>
      <c r="G35" s="42"/>
      <c r="H35" s="41">
        <f t="shared" ca="1" si="0"/>
        <v>0.85260020824174054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94</v>
      </c>
      <c r="D36" s="38">
        <v>38602</v>
      </c>
      <c r="E36" s="39" t="s">
        <v>67</v>
      </c>
      <c r="F36" s="54">
        <v>0.470138888888888</v>
      </c>
      <c r="G36" s="42"/>
      <c r="H36" s="41">
        <f t="shared" ca="1" si="0"/>
        <v>0.45716589150527098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57</v>
      </c>
      <c r="D37" s="38"/>
      <c r="E37" s="39" t="s">
        <v>34</v>
      </c>
      <c r="F37" s="54">
        <v>0.47083333333333199</v>
      </c>
      <c r="G37" s="42"/>
      <c r="H37" s="41">
        <f t="shared" ca="1" si="0"/>
        <v>0.28443894613594656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121</v>
      </c>
      <c r="D38" s="38">
        <v>38454</v>
      </c>
      <c r="E38" s="39" t="s">
        <v>65</v>
      </c>
      <c r="F38" s="54">
        <v>0.47152777777777699</v>
      </c>
      <c r="G38" s="42"/>
      <c r="H38" s="41">
        <f t="shared" ca="1" si="0"/>
        <v>0.42571046674130464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126</v>
      </c>
      <c r="D39" s="38">
        <v>38803</v>
      </c>
      <c r="E39" s="39" t="s">
        <v>67</v>
      </c>
      <c r="F39" s="54">
        <v>0.47222222222222099</v>
      </c>
      <c r="G39" s="42"/>
      <c r="H39" s="41">
        <f t="shared" ca="1" si="0"/>
        <v>0.86237060948946165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127</v>
      </c>
      <c r="D40" s="38">
        <v>39242</v>
      </c>
      <c r="E40" s="39" t="s">
        <v>67</v>
      </c>
      <c r="F40" s="54">
        <v>0.47291666666666499</v>
      </c>
      <c r="G40" s="42"/>
      <c r="H40" s="41">
        <f t="shared" ca="1" si="0"/>
        <v>0.72751544762247944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75</v>
      </c>
      <c r="D41" s="38">
        <v>38853</v>
      </c>
      <c r="E41" s="39" t="s">
        <v>67</v>
      </c>
      <c r="F41" s="54">
        <v>0.47361111111110998</v>
      </c>
      <c r="G41" s="42"/>
      <c r="H41" s="41">
        <f t="shared" ca="1" si="0"/>
        <v>0.51217912517024522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145</v>
      </c>
      <c r="D42" s="38">
        <v>38896</v>
      </c>
      <c r="E42" s="39" t="s">
        <v>74</v>
      </c>
      <c r="F42" s="54">
        <v>0.47430555555555398</v>
      </c>
      <c r="G42" s="42"/>
      <c r="H42" s="41">
        <f t="shared" ca="1" si="0"/>
        <v>0.6954427017614957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139</v>
      </c>
      <c r="D43" s="38">
        <v>38849</v>
      </c>
      <c r="E43" s="39" t="s">
        <v>104</v>
      </c>
      <c r="F43" s="54">
        <v>0.47499999999999898</v>
      </c>
      <c r="G43" s="42"/>
      <c r="H43" s="41">
        <f t="shared" ca="1" si="0"/>
        <v>0.70070019161965347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146</v>
      </c>
      <c r="D44" s="38">
        <v>38885</v>
      </c>
      <c r="E44" s="39" t="s">
        <v>79</v>
      </c>
      <c r="F44" s="54">
        <v>0.47569444444444298</v>
      </c>
      <c r="G44" s="42"/>
      <c r="H44" s="41">
        <f t="shared" ca="1" si="0"/>
        <v>0.30221496837683026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87</v>
      </c>
      <c r="D45" s="38">
        <v>38780</v>
      </c>
      <c r="E45" s="39" t="s">
        <v>180</v>
      </c>
      <c r="F45" s="54">
        <v>0.47638888888888797</v>
      </c>
      <c r="G45" s="42"/>
      <c r="H45" s="41">
        <f t="shared" ca="1" si="0"/>
        <v>0.23147456103776709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168</v>
      </c>
      <c r="D46" s="38">
        <v>39027</v>
      </c>
      <c r="E46" s="39" t="s">
        <v>138</v>
      </c>
      <c r="F46" s="54">
        <v>0.47708333333333203</v>
      </c>
      <c r="G46" s="42"/>
      <c r="H46" s="41">
        <f t="shared" ca="1" si="0"/>
        <v>0.1937884328229047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137</v>
      </c>
      <c r="D47" s="38">
        <v>39330</v>
      </c>
      <c r="E47" s="39" t="s">
        <v>138</v>
      </c>
      <c r="F47" s="54">
        <v>0.47777777777777602</v>
      </c>
      <c r="G47" s="42"/>
      <c r="H47" s="41">
        <f t="shared" ca="1" si="0"/>
        <v>0.59023120136485241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110</v>
      </c>
      <c r="D48" s="38">
        <v>38485</v>
      </c>
      <c r="E48" s="39" t="s">
        <v>99</v>
      </c>
      <c r="F48" s="54">
        <v>0.47847222222222102</v>
      </c>
      <c r="G48" s="42"/>
      <c r="H48" s="41">
        <f t="shared" ca="1" si="0"/>
        <v>0.69564450569913616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106</v>
      </c>
      <c r="D49" s="38">
        <v>38775</v>
      </c>
      <c r="E49" s="39" t="s">
        <v>67</v>
      </c>
      <c r="F49" s="54">
        <v>0.47916666666666502</v>
      </c>
      <c r="G49" s="42"/>
      <c r="H49" s="41">
        <f t="shared" ca="1" si="0"/>
        <v>0.62474351018637864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149</v>
      </c>
      <c r="D50" s="38">
        <v>38798</v>
      </c>
      <c r="E50" s="39" t="s">
        <v>180</v>
      </c>
      <c r="F50" s="54">
        <v>0.47986111111110902</v>
      </c>
      <c r="G50" s="42"/>
      <c r="H50" s="41">
        <f t="shared" ca="1" si="0"/>
        <v>0.54255853805069798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82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0.92538741435626182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84</v>
      </c>
      <c r="D52" s="38">
        <v>38701</v>
      </c>
      <c r="E52" s="39" t="s">
        <v>181</v>
      </c>
      <c r="F52" s="54">
        <v>0.48124999999999801</v>
      </c>
      <c r="G52" s="42"/>
      <c r="H52" s="41">
        <f t="shared" ref="H52:H82" ca="1" si="1">RAND()</f>
        <v>0.33081465129966359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162</v>
      </c>
      <c r="D53" s="38">
        <v>39017</v>
      </c>
      <c r="E53" s="39" t="s">
        <v>65</v>
      </c>
      <c r="F53" s="54">
        <v>0.48194444444444301</v>
      </c>
      <c r="G53" s="42"/>
      <c r="H53" s="41">
        <f t="shared" ca="1" si="1"/>
        <v>2.5685820668683856E-3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153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5.992588843519342E-2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80</v>
      </c>
      <c r="D55" s="38">
        <v>38875</v>
      </c>
      <c r="E55" s="39" t="s">
        <v>67</v>
      </c>
      <c r="F55" s="54">
        <v>0.48333333333333101</v>
      </c>
      <c r="G55" s="42"/>
      <c r="H55" s="41">
        <f t="shared" ca="1" si="1"/>
        <v>0.87562956830877103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115</v>
      </c>
      <c r="D56" s="38">
        <v>38855</v>
      </c>
      <c r="E56" s="39" t="s">
        <v>116</v>
      </c>
      <c r="F56" s="54">
        <v>0.484027777777776</v>
      </c>
      <c r="G56" s="42"/>
      <c r="H56" s="41">
        <f t="shared" ca="1" si="1"/>
        <v>0.11977195954448949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121</v>
      </c>
      <c r="D57" s="38">
        <v>38766</v>
      </c>
      <c r="E57" s="39" t="s">
        <v>67</v>
      </c>
      <c r="F57" s="54">
        <v>0.48472222222222</v>
      </c>
      <c r="G57" s="42"/>
      <c r="H57" s="41">
        <f t="shared" ca="1" si="1"/>
        <v>0.33023607005541311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73</v>
      </c>
      <c r="D58" s="38">
        <v>38495</v>
      </c>
      <c r="E58" s="39" t="s">
        <v>74</v>
      </c>
      <c r="F58" s="54">
        <v>0.485416666666664</v>
      </c>
      <c r="G58" s="42"/>
      <c r="H58" s="41">
        <f t="shared" ca="1" si="1"/>
        <v>0.16098798988305985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112</v>
      </c>
      <c r="D59" s="38">
        <v>38890</v>
      </c>
      <c r="E59" s="39" t="s">
        <v>113</v>
      </c>
      <c r="F59" s="54">
        <v>0.486111111111109</v>
      </c>
      <c r="G59" s="42"/>
      <c r="H59" s="41">
        <f t="shared" ca="1" si="1"/>
        <v>7.9003848939135257E-2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161</v>
      </c>
      <c r="D60" s="38">
        <v>39467</v>
      </c>
      <c r="E60" s="39" t="s">
        <v>67</v>
      </c>
      <c r="F60" s="54">
        <v>0.48680555555555299</v>
      </c>
      <c r="G60" s="42"/>
      <c r="H60" s="41">
        <f t="shared" ca="1" si="1"/>
        <v>0.28225577754241737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81</v>
      </c>
      <c r="D61" s="38">
        <v>38466</v>
      </c>
      <c r="E61" s="39" t="s">
        <v>180</v>
      </c>
      <c r="F61" s="54">
        <v>0.48749999999999799</v>
      </c>
      <c r="G61" s="42"/>
      <c r="H61" s="41">
        <f t="shared" ca="1" si="1"/>
        <v>0.41904609809297633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167</v>
      </c>
      <c r="D62" s="38">
        <v>38817</v>
      </c>
      <c r="E62" s="39" t="s">
        <v>138</v>
      </c>
      <c r="F62" s="54">
        <v>0.48819444444444199</v>
      </c>
      <c r="G62" s="42"/>
      <c r="H62" s="41">
        <f t="shared" ca="1" si="1"/>
        <v>0.36938184999905299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143</v>
      </c>
      <c r="D63" s="38">
        <v>38874</v>
      </c>
      <c r="E63" s="39" t="s">
        <v>79</v>
      </c>
      <c r="F63" s="54">
        <v>0.48888888888888599</v>
      </c>
      <c r="G63" s="42"/>
      <c r="H63" s="41">
        <f t="shared" ca="1" si="1"/>
        <v>0.94410153502678329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119</v>
      </c>
      <c r="D64" s="38">
        <v>38392</v>
      </c>
      <c r="E64" s="39" t="s">
        <v>104</v>
      </c>
      <c r="F64" s="54">
        <v>0.48958333333333098</v>
      </c>
      <c r="G64" s="42"/>
      <c r="H64" s="41">
        <f t="shared" ca="1" si="1"/>
        <v>4.5772699708997666E-2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91</v>
      </c>
      <c r="D65" s="38">
        <v>38669</v>
      </c>
      <c r="E65" s="39" t="s">
        <v>92</v>
      </c>
      <c r="F65" s="54">
        <v>0.49027777777777498</v>
      </c>
      <c r="G65" s="42"/>
      <c r="H65" s="41">
        <f t="shared" ca="1" si="1"/>
        <v>0.29436966816867582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101</v>
      </c>
      <c r="D66" s="38">
        <v>38687</v>
      </c>
      <c r="E66" s="39" t="s">
        <v>89</v>
      </c>
      <c r="F66" s="54">
        <v>0.49097222222221998</v>
      </c>
      <c r="G66" s="42"/>
      <c r="H66" s="41">
        <f t="shared" ca="1" si="1"/>
        <v>0.59302598052280464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131</v>
      </c>
      <c r="D67" s="38">
        <v>38994</v>
      </c>
      <c r="E67" s="39" t="s">
        <v>67</v>
      </c>
      <c r="F67" s="54">
        <v>0.49166666666666398</v>
      </c>
      <c r="G67" s="42"/>
      <c r="H67" s="41">
        <f t="shared" ca="1" si="1"/>
        <v>0.18334221390119498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117</v>
      </c>
      <c r="D68" s="38">
        <v>38735</v>
      </c>
      <c r="E68" s="39" t="s">
        <v>92</v>
      </c>
      <c r="F68" s="54">
        <v>0.49236111111110797</v>
      </c>
      <c r="G68" s="42"/>
      <c r="H68" s="41">
        <f t="shared" ca="1" si="1"/>
        <v>0.86495800941644829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77</v>
      </c>
      <c r="D69" s="38">
        <v>38666</v>
      </c>
      <c r="E69" s="39" t="s">
        <v>182</v>
      </c>
      <c r="F69" s="54">
        <v>0.49305555555555303</v>
      </c>
      <c r="G69" s="42"/>
      <c r="H69" s="41">
        <f t="shared" ca="1" si="1"/>
        <v>0.7033334584335893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150</v>
      </c>
      <c r="D70" s="38">
        <v>38476</v>
      </c>
      <c r="E70" s="39" t="s">
        <v>65</v>
      </c>
      <c r="F70" s="54">
        <v>0.49374999999999702</v>
      </c>
      <c r="G70" s="42"/>
      <c r="H70" s="41">
        <f t="shared" ca="1" si="1"/>
        <v>0.21526723916639867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141</v>
      </c>
      <c r="D71" s="38">
        <v>38524</v>
      </c>
      <c r="E71" s="39" t="s">
        <v>142</v>
      </c>
      <c r="F71" s="54">
        <v>0.49444444444444202</v>
      </c>
      <c r="G71" s="42"/>
      <c r="H71" s="41">
        <f t="shared" ca="1" si="1"/>
        <v>0.78094880474073547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0.64413353997234868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103</v>
      </c>
      <c r="D73" s="38">
        <v>38601</v>
      </c>
      <c r="E73" s="39" t="s">
        <v>104</v>
      </c>
      <c r="F73" s="54">
        <v>0.49583333333333002</v>
      </c>
      <c r="G73" s="42"/>
      <c r="H73" s="41">
        <f t="shared" ca="1" si="1"/>
        <v>0.75600898559515828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70</v>
      </c>
      <c r="D74" s="38">
        <v>38622</v>
      </c>
      <c r="E74" s="39" t="s">
        <v>67</v>
      </c>
      <c r="F74" s="54">
        <v>0.49652777777777501</v>
      </c>
      <c r="G74" s="42"/>
      <c r="H74" s="41">
        <f t="shared" ca="1" si="1"/>
        <v>3.7478027129512093E-2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156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0.64178292383448776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114</v>
      </c>
      <c r="D76" s="38">
        <v>39151</v>
      </c>
      <c r="E76" s="39" t="s">
        <v>67</v>
      </c>
      <c r="F76" s="54">
        <v>0.49791666666666301</v>
      </c>
      <c r="G76" s="42"/>
      <c r="H76" s="41">
        <f t="shared" ca="1" si="1"/>
        <v>0.26160926410389396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147</v>
      </c>
      <c r="D77" s="38">
        <v>38871</v>
      </c>
      <c r="E77" s="39" t="s">
        <v>67</v>
      </c>
      <c r="F77" s="54">
        <v>0.49861111111110801</v>
      </c>
      <c r="G77" s="42"/>
      <c r="H77" s="41">
        <f t="shared" ca="1" si="1"/>
        <v>0.17190867699750445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90</v>
      </c>
      <c r="D78" s="38">
        <v>38749</v>
      </c>
      <c r="E78" s="39" t="s">
        <v>67</v>
      </c>
      <c r="F78" s="54">
        <v>0.49930555555555201</v>
      </c>
      <c r="G78" s="42"/>
      <c r="H78" s="41">
        <f t="shared" ca="1" si="1"/>
        <v>0.59837088582953912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125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0.73386968918692752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83</v>
      </c>
      <c r="D80" s="38">
        <v>38421</v>
      </c>
      <c r="E80" s="39" t="s">
        <v>67</v>
      </c>
      <c r="F80" s="54">
        <v>0.500694444444441</v>
      </c>
      <c r="G80" s="42"/>
      <c r="H80" s="41">
        <f t="shared" ca="1" si="1"/>
        <v>0.29093199382313861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108</v>
      </c>
      <c r="D81" s="38">
        <v>39170</v>
      </c>
      <c r="E81" s="39" t="s">
        <v>67</v>
      </c>
      <c r="F81" s="54">
        <v>0.501388888888885</v>
      </c>
      <c r="G81" s="50"/>
      <c r="H81" s="41">
        <f t="shared" ca="1" si="1"/>
        <v>0.65748338622566527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136</v>
      </c>
      <c r="D82" s="38">
        <v>38960</v>
      </c>
      <c r="E82" s="39" t="s">
        <v>79</v>
      </c>
      <c r="F82" s="54">
        <v>0.50208333333333</v>
      </c>
      <c r="G82" s="42"/>
      <c r="H82" s="41">
        <f t="shared" ca="1" si="1"/>
        <v>0.18965521212265823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68</v>
      </c>
      <c r="D83" s="38">
        <v>38489</v>
      </c>
      <c r="E83" s="39" t="s">
        <v>67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157</v>
      </c>
      <c r="D84" s="38">
        <v>38793</v>
      </c>
      <c r="E84" s="39" t="s">
        <v>158</v>
      </c>
      <c r="F84" s="54">
        <v>0.50347222222221899</v>
      </c>
      <c r="G84" s="42"/>
      <c r="H84" s="41">
        <f t="shared" ref="H84:H91" ca="1" si="2">RAND()</f>
        <v>0.93781544191257227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183</v>
      </c>
      <c r="D85" s="38">
        <v>39137</v>
      </c>
      <c r="E85" s="39" t="s">
        <v>67</v>
      </c>
      <c r="F85" s="54">
        <v>0.50416666666666299</v>
      </c>
      <c r="G85" s="42"/>
      <c r="H85" s="41">
        <f t="shared" ca="1" si="2"/>
        <v>0.26184281574122603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154</v>
      </c>
      <c r="D86" s="38">
        <v>38859</v>
      </c>
      <c r="E86" s="39" t="s">
        <v>134</v>
      </c>
      <c r="F86" s="54">
        <v>0.50486111111110699</v>
      </c>
      <c r="G86" s="42"/>
      <c r="H86" s="41">
        <f t="shared" ca="1" si="2"/>
        <v>0.13639037395811138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129</v>
      </c>
      <c r="D87" s="38">
        <v>38458</v>
      </c>
      <c r="E87" s="39" t="s">
        <v>65</v>
      </c>
      <c r="F87" s="54">
        <v>0.50555555555555198</v>
      </c>
      <c r="G87" s="42"/>
      <c r="H87" s="41">
        <f t="shared" ca="1" si="2"/>
        <v>0.17166587507929332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144</v>
      </c>
      <c r="D88" s="38">
        <v>38614</v>
      </c>
      <c r="E88" s="39" t="s">
        <v>65</v>
      </c>
      <c r="F88" s="54">
        <v>0.50624999999999598</v>
      </c>
      <c r="G88" s="42"/>
      <c r="H88" s="41">
        <f t="shared" ca="1" si="2"/>
        <v>0.62520256384428252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163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0.90270077680422878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152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0.15812315379945807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100</v>
      </c>
      <c r="D91" s="38">
        <v>38375</v>
      </c>
      <c r="E91" s="39" t="s">
        <v>74</v>
      </c>
      <c r="F91" s="54">
        <v>0.50833333333332897</v>
      </c>
      <c r="G91" s="42"/>
      <c r="H91" s="41">
        <f t="shared" ca="1" si="2"/>
        <v>0.2111013170924575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72</v>
      </c>
      <c r="D92" s="38">
        <v>38944</v>
      </c>
      <c r="E92" s="39" t="s">
        <v>67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166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8.7193374535249668E-2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164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0.20680305961469048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102</v>
      </c>
      <c r="D95" s="38">
        <v>39346</v>
      </c>
      <c r="E95" s="39" t="s">
        <v>67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155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0.71594113773729107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66</v>
      </c>
      <c r="D97" s="38">
        <v>38564</v>
      </c>
      <c r="E97" s="39" t="s">
        <v>67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86</v>
      </c>
      <c r="D98" s="38">
        <v>38452</v>
      </c>
      <c r="E98" s="39" t="s">
        <v>74</v>
      </c>
      <c r="F98" s="54">
        <v>0.51319444444443996</v>
      </c>
      <c r="G98" s="46"/>
      <c r="H98" s="41">
        <f t="shared" ref="H98:H107" ca="1" si="3">RAND()</f>
        <v>0.69917144518833174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78</v>
      </c>
      <c r="D99" s="38">
        <v>38419</v>
      </c>
      <c r="E99" s="39" t="s">
        <v>79</v>
      </c>
      <c r="F99" s="54">
        <v>0.51388888888888395</v>
      </c>
      <c r="G99" s="46"/>
      <c r="H99" s="41">
        <f t="shared" ca="1" si="3"/>
        <v>0.96132566702517508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71</v>
      </c>
      <c r="D100" s="38">
        <v>38425</v>
      </c>
      <c r="E100" s="39" t="s">
        <v>67</v>
      </c>
      <c r="F100" s="54">
        <v>0.51458333333332895</v>
      </c>
      <c r="G100" s="46"/>
      <c r="H100" s="41">
        <f t="shared" ca="1" si="3"/>
        <v>8.2443456883544153E-3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135</v>
      </c>
      <c r="D101" s="38">
        <v>38730</v>
      </c>
      <c r="E101" s="39" t="s">
        <v>67</v>
      </c>
      <c r="F101" s="54">
        <v>0.51527777777777295</v>
      </c>
      <c r="G101" s="46"/>
      <c r="H101" s="41">
        <f t="shared" ca="1" si="3"/>
        <v>0.97831607116464914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128</v>
      </c>
      <c r="D102" s="38">
        <v>38388</v>
      </c>
      <c r="E102" s="39" t="s">
        <v>104</v>
      </c>
      <c r="F102" s="54">
        <v>0.51597222222221795</v>
      </c>
      <c r="G102" s="46"/>
      <c r="H102" s="41">
        <f t="shared" ca="1" si="3"/>
        <v>0.67042912466494764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88</v>
      </c>
      <c r="D103" s="38">
        <v>38822</v>
      </c>
      <c r="E103" s="39" t="s">
        <v>89</v>
      </c>
      <c r="F103" s="54">
        <v>0.51666666666666194</v>
      </c>
      <c r="G103" s="47"/>
      <c r="H103" s="41">
        <f t="shared" ca="1" si="3"/>
        <v>0.75925120703328008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159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0.81031990257433328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140</v>
      </c>
      <c r="D105" s="38">
        <v>38806</v>
      </c>
      <c r="E105" s="39" t="s">
        <v>92</v>
      </c>
      <c r="F105" s="54">
        <v>0.51805555555555105</v>
      </c>
      <c r="G105" s="46"/>
      <c r="H105" s="41">
        <f t="shared" ca="1" si="3"/>
        <v>0.592933153584703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120</v>
      </c>
      <c r="D106" s="38">
        <v>39306</v>
      </c>
      <c r="E106" s="39" t="s">
        <v>67</v>
      </c>
      <c r="F106" s="54">
        <v>0.51874999999999505</v>
      </c>
      <c r="G106" s="46"/>
      <c r="H106" s="41">
        <f t="shared" ca="1" si="3"/>
        <v>0.36441024654778265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105</v>
      </c>
      <c r="D107" s="38">
        <v>38371</v>
      </c>
      <c r="E107" s="39" t="s">
        <v>99</v>
      </c>
      <c r="F107" s="54">
        <v>0.51944444444443905</v>
      </c>
      <c r="G107" s="46"/>
      <c r="H107" s="41">
        <f t="shared" ca="1" si="3"/>
        <v>0.33888736641579087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133</v>
      </c>
      <c r="D108" s="38">
        <v>38750</v>
      </c>
      <c r="E108" s="39" t="s">
        <v>134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111</v>
      </c>
      <c r="D109" s="38">
        <v>39347</v>
      </c>
      <c r="E109" s="39" t="s">
        <v>67</v>
      </c>
      <c r="F109" s="54">
        <v>0.52083333333332804</v>
      </c>
      <c r="G109" s="46"/>
      <c r="H109" s="41">
        <f t="shared" ref="H109:H117" ca="1" si="4">RAND()</f>
        <v>0.90398388671599317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62</v>
      </c>
      <c r="D110" s="38">
        <v>38828</v>
      </c>
      <c r="E110" s="39" t="s">
        <v>67</v>
      </c>
      <c r="F110" s="54">
        <v>0.52152777777777304</v>
      </c>
      <c r="G110" s="63"/>
      <c r="H110" s="41">
        <f t="shared" ca="1" si="4"/>
        <v>0.8963981258189273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148</v>
      </c>
      <c r="D111" s="38">
        <v>38916</v>
      </c>
      <c r="E111" s="39" t="s">
        <v>79</v>
      </c>
      <c r="F111" s="54">
        <v>0.52222222222221704</v>
      </c>
      <c r="G111" s="63"/>
      <c r="H111" s="41">
        <f t="shared" ca="1" si="4"/>
        <v>0.51416074432905767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130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0.90578042181048379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107</v>
      </c>
      <c r="D113" s="38">
        <v>38970</v>
      </c>
      <c r="E113" s="39" t="s">
        <v>92</v>
      </c>
      <c r="F113" s="54">
        <v>0.52361111111110603</v>
      </c>
      <c r="G113" s="63"/>
      <c r="H113" s="41">
        <f t="shared" ca="1" si="4"/>
        <v>0.38649922227458644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97</v>
      </c>
      <c r="D114" s="38">
        <v>38477</v>
      </c>
      <c r="E114" s="39" t="s">
        <v>180</v>
      </c>
      <c r="F114" s="54">
        <v>0.52430555555555003</v>
      </c>
      <c r="G114" s="63"/>
      <c r="H114" s="41">
        <f t="shared" ca="1" si="4"/>
        <v>0.445198045461623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93</v>
      </c>
      <c r="D115" s="38">
        <v>38756</v>
      </c>
      <c r="E115" s="39" t="s">
        <v>89</v>
      </c>
      <c r="F115" s="54">
        <v>0.52499999999999403</v>
      </c>
      <c r="G115" s="63"/>
      <c r="H115" s="41">
        <f t="shared" ca="1" si="4"/>
        <v>0.37657937393529362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85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0.98646115682178281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96</v>
      </c>
      <c r="D117" s="38">
        <v>38983</v>
      </c>
      <c r="E117" s="39" t="s">
        <v>67</v>
      </c>
      <c r="F117" s="54">
        <v>0.52638888888888302</v>
      </c>
      <c r="G117" s="64" t="s">
        <v>30</v>
      </c>
      <c r="H117" s="41">
        <f t="shared" ca="1" si="4"/>
        <v>0.17164134645086504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115"/>
  <sheetViews>
    <sheetView tabSelected="1" view="pageBreakPreview" topLeftCell="A39" zoomScale="78" zoomScaleNormal="100" zoomScaleSheetLayoutView="78" workbookViewId="0">
      <selection activeCell="Q92" sqref="Q92"/>
    </sheetView>
  </sheetViews>
  <sheetFormatPr defaultRowHeight="12.75" x14ac:dyDescent="0.2"/>
  <cols>
    <col min="1" max="1" width="6.125" style="65" customWidth="1"/>
    <col min="2" max="2" width="6.125" style="108" customWidth="1"/>
    <col min="3" max="3" width="10.5" style="108" customWidth="1"/>
    <col min="4" max="4" width="17.5" style="65" customWidth="1"/>
    <col min="5" max="5" width="9.62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9.5" customHeight="1" x14ac:dyDescent="0.2">
      <c r="A1" s="229" t="s">
        <v>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9.5" customHeight="1" x14ac:dyDescent="0.2">
      <c r="A2" s="229" t="s">
        <v>63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9.5" customHeight="1" x14ac:dyDescent="0.2">
      <c r="A3" s="229" t="s">
        <v>38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19.5" customHeight="1" x14ac:dyDescent="0.2">
      <c r="A4" s="229" t="s">
        <v>56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30" t="s">
        <v>39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s="67" customFormat="1" ht="18" customHeight="1" x14ac:dyDescent="0.2">
      <c r="A7" s="228" t="s">
        <v>40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3" t="s">
        <v>41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5"/>
    </row>
    <row r="10" spans="1:12" ht="18" customHeight="1" x14ac:dyDescent="0.2">
      <c r="A10" s="216" t="s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8"/>
    </row>
    <row r="11" spans="1:12" ht="19.5" customHeight="1" x14ac:dyDescent="0.2">
      <c r="A11" s="216" t="s">
        <v>335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8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72" t="s">
        <v>60</v>
      </c>
      <c r="B13" s="73"/>
      <c r="C13" s="109"/>
      <c r="D13" s="110"/>
      <c r="E13" s="74"/>
      <c r="F13" s="74"/>
      <c r="G13" s="75" t="s">
        <v>42</v>
      </c>
      <c r="H13" s="74"/>
      <c r="I13" s="74"/>
      <c r="J13" s="74"/>
      <c r="K13" s="76"/>
      <c r="L13" s="77" t="s">
        <v>175</v>
      </c>
    </row>
    <row r="14" spans="1:12" ht="15.75" x14ac:dyDescent="0.2">
      <c r="A14" s="78" t="s">
        <v>185</v>
      </c>
      <c r="B14" s="79"/>
      <c r="C14" s="111"/>
      <c r="D14" s="112"/>
      <c r="E14" s="80"/>
      <c r="F14" s="80"/>
      <c r="G14" s="81" t="s">
        <v>184</v>
      </c>
      <c r="H14" s="80"/>
      <c r="I14" s="80"/>
      <c r="J14" s="80"/>
      <c r="K14" s="82"/>
      <c r="L14" s="83" t="s">
        <v>188</v>
      </c>
    </row>
    <row r="15" spans="1:12" ht="15" x14ac:dyDescent="0.2">
      <c r="A15" s="219" t="s">
        <v>8</v>
      </c>
      <c r="B15" s="220"/>
      <c r="C15" s="220"/>
      <c r="D15" s="220"/>
      <c r="E15" s="220"/>
      <c r="F15" s="220"/>
      <c r="G15" s="221"/>
      <c r="H15" s="84" t="s">
        <v>9</v>
      </c>
      <c r="I15" s="85"/>
      <c r="J15" s="85"/>
      <c r="K15" s="85"/>
      <c r="L15" s="86"/>
    </row>
    <row r="16" spans="1:12" ht="15" x14ac:dyDescent="0.2">
      <c r="A16" s="87" t="s">
        <v>10</v>
      </c>
      <c r="B16" s="88"/>
      <c r="C16" s="88"/>
      <c r="D16" s="89"/>
      <c r="E16" s="90"/>
      <c r="F16" s="89"/>
      <c r="G16" s="91"/>
      <c r="H16" s="92" t="s">
        <v>11</v>
      </c>
      <c r="I16" s="93"/>
      <c r="J16" s="93"/>
      <c r="K16" s="93"/>
      <c r="L16" s="94"/>
    </row>
    <row r="17" spans="1:20" ht="15" x14ac:dyDescent="0.2">
      <c r="A17" s="87" t="s">
        <v>12</v>
      </c>
      <c r="B17" s="88"/>
      <c r="C17" s="88"/>
      <c r="D17" s="95"/>
      <c r="E17" s="90"/>
      <c r="F17" s="89"/>
      <c r="G17" s="91" t="s">
        <v>61</v>
      </c>
      <c r="H17" s="92" t="s">
        <v>176</v>
      </c>
      <c r="I17" s="93"/>
      <c r="J17" s="93"/>
      <c r="K17" s="93"/>
      <c r="L17" s="94"/>
    </row>
    <row r="18" spans="1:20" ht="15" x14ac:dyDescent="0.2">
      <c r="A18" s="87" t="s">
        <v>14</v>
      </c>
      <c r="B18" s="88"/>
      <c r="C18" s="88"/>
      <c r="D18" s="95"/>
      <c r="E18" s="90"/>
      <c r="F18" s="89"/>
      <c r="G18" s="91" t="s">
        <v>186</v>
      </c>
      <c r="H18" s="92" t="s">
        <v>177</v>
      </c>
      <c r="I18" s="93"/>
      <c r="J18" s="93"/>
      <c r="K18" s="93"/>
      <c r="L18" s="94"/>
    </row>
    <row r="19" spans="1:20" ht="15.75" thickBot="1" x14ac:dyDescent="0.25">
      <c r="A19" s="87" t="s">
        <v>16</v>
      </c>
      <c r="B19" s="96"/>
      <c r="C19" s="96"/>
      <c r="D19" s="97"/>
      <c r="E19" s="97"/>
      <c r="F19" s="97"/>
      <c r="G19" s="98" t="s">
        <v>187</v>
      </c>
      <c r="H19" s="92" t="s">
        <v>178</v>
      </c>
      <c r="I19" s="93"/>
      <c r="J19" s="93"/>
      <c r="K19" s="127">
        <v>12.502000000000001</v>
      </c>
      <c r="L19" s="94"/>
    </row>
    <row r="20" spans="1:20" ht="9.75" customHeight="1" thickTop="1" thickBot="1" x14ac:dyDescent="0.25">
      <c r="A20" s="99"/>
      <c r="B20" s="100"/>
      <c r="C20" s="100"/>
      <c r="D20" s="101"/>
      <c r="E20" s="101"/>
      <c r="F20" s="101"/>
      <c r="G20" s="101"/>
      <c r="H20" s="101"/>
      <c r="I20" s="101"/>
      <c r="J20" s="101"/>
      <c r="K20" s="101"/>
      <c r="L20" s="102"/>
    </row>
    <row r="21" spans="1:20" s="103" customFormat="1" ht="21" customHeight="1" thickTop="1" x14ac:dyDescent="0.2">
      <c r="A21" s="222" t="s">
        <v>43</v>
      </c>
      <c r="B21" s="224" t="s">
        <v>19</v>
      </c>
      <c r="C21" s="224" t="s">
        <v>44</v>
      </c>
      <c r="D21" s="224" t="s">
        <v>20</v>
      </c>
      <c r="E21" s="224" t="s">
        <v>45</v>
      </c>
      <c r="F21" s="224" t="s">
        <v>46</v>
      </c>
      <c r="G21" s="224" t="s">
        <v>22</v>
      </c>
      <c r="H21" s="224" t="s">
        <v>47</v>
      </c>
      <c r="I21" s="224" t="s">
        <v>48</v>
      </c>
      <c r="J21" s="224" t="s">
        <v>49</v>
      </c>
      <c r="K21" s="211" t="s">
        <v>50</v>
      </c>
      <c r="L21" s="226" t="s">
        <v>23</v>
      </c>
      <c r="M21" s="209" t="s">
        <v>58</v>
      </c>
      <c r="N21" s="210" t="s">
        <v>59</v>
      </c>
    </row>
    <row r="22" spans="1:20" s="103" customFormat="1" ht="13.5" customHeight="1" x14ac:dyDescent="0.2">
      <c r="A22" s="223"/>
      <c r="B22" s="225"/>
      <c r="C22" s="225"/>
      <c r="D22" s="225"/>
      <c r="E22" s="225"/>
      <c r="F22" s="225"/>
      <c r="G22" s="225"/>
      <c r="H22" s="225"/>
      <c r="I22" s="225"/>
      <c r="J22" s="225"/>
      <c r="K22" s="212"/>
      <c r="L22" s="227"/>
      <c r="M22" s="209"/>
      <c r="N22" s="210"/>
    </row>
    <row r="23" spans="1:20" s="104" customFormat="1" ht="26.25" customHeight="1" x14ac:dyDescent="0.2">
      <c r="A23" s="134">
        <v>1</v>
      </c>
      <c r="B23" s="117">
        <v>47</v>
      </c>
      <c r="C23" s="117">
        <v>10120261287</v>
      </c>
      <c r="D23" s="118" t="s">
        <v>189</v>
      </c>
      <c r="E23" s="119" t="s">
        <v>190</v>
      </c>
      <c r="F23" s="105" t="s">
        <v>173</v>
      </c>
      <c r="G23" s="123" t="s">
        <v>67</v>
      </c>
      <c r="H23" s="126">
        <v>1.1826388888888888E-2</v>
      </c>
      <c r="I23" s="126"/>
      <c r="J23" s="124">
        <f>IFERROR($K$19*3600/(HOUR(H23)*3600+MINUTE(H23)*60+SECOND(H23)),"")</f>
        <v>44.038356164383565</v>
      </c>
      <c r="K23" s="107" t="s">
        <v>64</v>
      </c>
      <c r="L23" s="135"/>
      <c r="M23" s="116">
        <v>0.52470358796296301</v>
      </c>
      <c r="N23" s="113">
        <v>0.51249999999999596</v>
      </c>
      <c r="O23" s="65"/>
      <c r="P23" s="65"/>
      <c r="Q23" s="65"/>
      <c r="R23" s="65"/>
      <c r="S23" s="65"/>
      <c r="T23" s="65"/>
    </row>
    <row r="24" spans="1:20" s="104" customFormat="1" ht="27.75" customHeight="1" x14ac:dyDescent="0.2">
      <c r="A24" s="134">
        <v>2</v>
      </c>
      <c r="B24" s="117">
        <v>40</v>
      </c>
      <c r="C24" s="117">
        <v>10092621745</v>
      </c>
      <c r="D24" s="118" t="s">
        <v>62</v>
      </c>
      <c r="E24" s="119" t="s">
        <v>191</v>
      </c>
      <c r="F24" s="105" t="s">
        <v>64</v>
      </c>
      <c r="G24" s="123" t="s">
        <v>67</v>
      </c>
      <c r="H24" s="126">
        <v>1.2215277777777778E-2</v>
      </c>
      <c r="I24" s="125">
        <f>H24-$H$23</f>
        <v>3.8888888888889001E-4</v>
      </c>
      <c r="J24" s="124">
        <f t="shared" ref="J24:J87" si="0">IFERROR($K$19*3600/(HOUR(H24)*3600+MINUTE(H24)*60+SECOND(H24)),"")</f>
        <v>42.660853080568728</v>
      </c>
      <c r="K24" s="107" t="s">
        <v>64</v>
      </c>
      <c r="L24" s="135"/>
      <c r="M24" s="116">
        <v>0.5149914351851852</v>
      </c>
      <c r="N24" s="113">
        <v>0.50277777777777399</v>
      </c>
      <c r="O24" s="65"/>
      <c r="P24" s="65"/>
      <c r="Q24" s="65"/>
      <c r="R24" s="65"/>
      <c r="S24" s="65"/>
      <c r="T24" s="65"/>
    </row>
    <row r="25" spans="1:20" s="104" customFormat="1" ht="27.75" customHeight="1" x14ac:dyDescent="0.2">
      <c r="A25" s="134">
        <v>3</v>
      </c>
      <c r="B25" s="117">
        <v>50</v>
      </c>
      <c r="C25" s="117">
        <v>10125311957</v>
      </c>
      <c r="D25" s="118" t="s">
        <v>192</v>
      </c>
      <c r="E25" s="119" t="s">
        <v>193</v>
      </c>
      <c r="F25" s="121" t="s">
        <v>171</v>
      </c>
      <c r="G25" s="123" t="s">
        <v>67</v>
      </c>
      <c r="H25" s="126">
        <v>1.241435185185185E-2</v>
      </c>
      <c r="I25" s="125">
        <f t="shared" ref="I25:I88" si="1">H25-$H$23</f>
        <v>5.8796296296296201E-4</v>
      </c>
      <c r="J25" s="124">
        <f t="shared" si="0"/>
        <v>41.945200372786587</v>
      </c>
      <c r="K25" s="107" t="s">
        <v>64</v>
      </c>
      <c r="L25" s="136"/>
      <c r="M25" s="115">
        <v>0.47557743055555557</v>
      </c>
      <c r="N25" s="113">
        <v>0.46319444444444402</v>
      </c>
    </row>
    <row r="26" spans="1:20" s="104" customFormat="1" ht="27.75" customHeight="1" x14ac:dyDescent="0.2">
      <c r="A26" s="134">
        <v>4</v>
      </c>
      <c r="B26" s="117">
        <v>27</v>
      </c>
      <c r="C26" s="117">
        <v>10106931770</v>
      </c>
      <c r="D26" s="118" t="s">
        <v>88</v>
      </c>
      <c r="E26" s="119" t="s">
        <v>194</v>
      </c>
      <c r="F26" s="121" t="s">
        <v>64</v>
      </c>
      <c r="G26" s="123" t="s">
        <v>134</v>
      </c>
      <c r="H26" s="126">
        <v>1.2467592592592593E-2</v>
      </c>
      <c r="I26" s="125">
        <f t="shared" si="1"/>
        <v>6.4120370370370459E-4</v>
      </c>
      <c r="J26" s="124">
        <f t="shared" si="0"/>
        <v>41.789415041782732</v>
      </c>
      <c r="K26" s="107" t="s">
        <v>64</v>
      </c>
      <c r="L26" s="135"/>
      <c r="M26" s="116">
        <v>0.50898958333333333</v>
      </c>
      <c r="N26" s="113">
        <v>0.49652777777777501</v>
      </c>
      <c r="O26" s="65"/>
      <c r="P26" s="65"/>
      <c r="Q26" s="65"/>
      <c r="R26" s="65"/>
      <c r="S26" s="65"/>
      <c r="T26" s="65"/>
    </row>
    <row r="27" spans="1:20" s="104" customFormat="1" ht="27.75" customHeight="1" x14ac:dyDescent="0.2">
      <c r="A27" s="134">
        <v>5</v>
      </c>
      <c r="B27" s="117">
        <v>41</v>
      </c>
      <c r="C27" s="117">
        <v>10091550301</v>
      </c>
      <c r="D27" s="118" t="s">
        <v>80</v>
      </c>
      <c r="E27" s="119" t="s">
        <v>195</v>
      </c>
      <c r="F27" s="105" t="s">
        <v>64</v>
      </c>
      <c r="G27" s="123" t="s">
        <v>67</v>
      </c>
      <c r="H27" s="126">
        <v>1.2490740740740741E-2</v>
      </c>
      <c r="I27" s="125">
        <f t="shared" si="1"/>
        <v>6.6435185185185347E-4</v>
      </c>
      <c r="J27" s="124">
        <f t="shared" si="0"/>
        <v>41.711955514365158</v>
      </c>
      <c r="K27" s="107" t="s">
        <v>64</v>
      </c>
      <c r="L27" s="135"/>
      <c r="M27" s="116">
        <v>0.52706354166666669</v>
      </c>
      <c r="N27" s="113">
        <v>0.51458333333332895</v>
      </c>
      <c r="O27" s="65"/>
      <c r="P27" s="65"/>
      <c r="Q27" s="65"/>
      <c r="R27" s="65"/>
      <c r="S27" s="65"/>
      <c r="T27" s="65"/>
    </row>
    <row r="28" spans="1:20" s="104" customFormat="1" ht="27.75" customHeight="1" x14ac:dyDescent="0.2">
      <c r="A28" s="134">
        <v>6</v>
      </c>
      <c r="B28" s="117">
        <v>42</v>
      </c>
      <c r="C28" s="117">
        <v>10095277121</v>
      </c>
      <c r="D28" s="118" t="s">
        <v>121</v>
      </c>
      <c r="E28" s="119" t="s">
        <v>196</v>
      </c>
      <c r="F28" s="105" t="s">
        <v>173</v>
      </c>
      <c r="G28" s="123" t="s">
        <v>67</v>
      </c>
      <c r="H28" s="126">
        <v>1.2709490740740742E-2</v>
      </c>
      <c r="I28" s="125">
        <f t="shared" si="1"/>
        <v>8.8310185185185366E-4</v>
      </c>
      <c r="J28" s="124">
        <f t="shared" si="0"/>
        <v>40.990163934426235</v>
      </c>
      <c r="K28" s="107" t="s">
        <v>64</v>
      </c>
      <c r="L28" s="135"/>
      <c r="M28" s="116">
        <v>0.5216108796296296</v>
      </c>
      <c r="N28" s="113">
        <v>0.50902777777777397</v>
      </c>
      <c r="O28" s="65"/>
      <c r="P28" s="65"/>
      <c r="Q28" s="65"/>
      <c r="R28" s="65"/>
      <c r="S28" s="65"/>
      <c r="T28" s="65"/>
    </row>
    <row r="29" spans="1:20" s="104" customFormat="1" ht="27.75" customHeight="1" x14ac:dyDescent="0.2">
      <c r="A29" s="134">
        <v>7</v>
      </c>
      <c r="B29" s="117">
        <v>48</v>
      </c>
      <c r="C29" s="117">
        <v>10120261186</v>
      </c>
      <c r="D29" s="118" t="s">
        <v>197</v>
      </c>
      <c r="E29" s="119" t="s">
        <v>198</v>
      </c>
      <c r="F29" s="121" t="s">
        <v>172</v>
      </c>
      <c r="G29" s="123" t="s">
        <v>67</v>
      </c>
      <c r="H29" s="126">
        <v>1.2716435185185185E-2</v>
      </c>
      <c r="I29" s="125">
        <f t="shared" si="1"/>
        <v>8.9004629629629677E-4</v>
      </c>
      <c r="J29" s="124">
        <f t="shared" si="0"/>
        <v>40.952866242038219</v>
      </c>
      <c r="K29" s="107"/>
      <c r="L29" s="135"/>
      <c r="M29" s="116">
        <v>0.49808935185185188</v>
      </c>
      <c r="N29" s="113">
        <v>0.485416666666664</v>
      </c>
      <c r="O29" s="65"/>
      <c r="P29" s="65"/>
      <c r="Q29" s="65"/>
      <c r="R29" s="65"/>
      <c r="S29" s="65"/>
      <c r="T29" s="65"/>
    </row>
    <row r="30" spans="1:20" s="104" customFormat="1" ht="27.75" customHeight="1" x14ac:dyDescent="0.2">
      <c r="A30" s="134">
        <v>8</v>
      </c>
      <c r="B30" s="117">
        <v>65</v>
      </c>
      <c r="C30" s="117">
        <v>10104993184</v>
      </c>
      <c r="D30" s="118" t="s">
        <v>199</v>
      </c>
      <c r="E30" s="119" t="s">
        <v>200</v>
      </c>
      <c r="F30" s="121" t="s">
        <v>173</v>
      </c>
      <c r="G30" s="123" t="s">
        <v>201</v>
      </c>
      <c r="H30" s="126">
        <v>1.2718750000000001E-2</v>
      </c>
      <c r="I30" s="125">
        <f t="shared" si="1"/>
        <v>8.9236111111111287E-4</v>
      </c>
      <c r="J30" s="124">
        <f t="shared" si="0"/>
        <v>40.952866242038219</v>
      </c>
      <c r="K30" s="107"/>
      <c r="L30" s="135"/>
      <c r="M30" s="116">
        <v>0.48635578703703702</v>
      </c>
      <c r="N30" s="113">
        <v>0.47361111111110998</v>
      </c>
      <c r="O30" s="65"/>
      <c r="P30" s="65"/>
      <c r="Q30" s="65"/>
      <c r="R30" s="65"/>
      <c r="S30" s="65"/>
      <c r="T30" s="65"/>
    </row>
    <row r="31" spans="1:20" s="104" customFormat="1" ht="27.75" customHeight="1" x14ac:dyDescent="0.2">
      <c r="A31" s="134">
        <v>9</v>
      </c>
      <c r="B31" s="117">
        <v>46</v>
      </c>
      <c r="C31" s="117">
        <v>10111627378</v>
      </c>
      <c r="D31" s="118" t="s">
        <v>127</v>
      </c>
      <c r="E31" s="119" t="s">
        <v>202</v>
      </c>
      <c r="F31" s="121" t="s">
        <v>173</v>
      </c>
      <c r="G31" s="123" t="s">
        <v>67</v>
      </c>
      <c r="H31" s="126">
        <v>1.2728009259259258E-2</v>
      </c>
      <c r="I31" s="125">
        <f t="shared" si="1"/>
        <v>9.0162037037037034E-4</v>
      </c>
      <c r="J31" s="124">
        <f t="shared" si="0"/>
        <v>40.915636363636366</v>
      </c>
      <c r="K31" s="107"/>
      <c r="L31" s="135"/>
      <c r="M31" s="116">
        <v>0.5342844907407408</v>
      </c>
      <c r="N31" s="113">
        <v>0.52152777777777304</v>
      </c>
      <c r="O31" s="65"/>
      <c r="P31" s="65"/>
      <c r="Q31" s="65"/>
      <c r="R31" s="65"/>
      <c r="S31" s="65"/>
      <c r="T31" s="65"/>
    </row>
    <row r="32" spans="1:20" s="104" customFormat="1" ht="27.75" customHeight="1" x14ac:dyDescent="0.2">
      <c r="A32" s="134">
        <v>10</v>
      </c>
      <c r="B32" s="117">
        <v>26</v>
      </c>
      <c r="C32" s="117">
        <v>10115080982</v>
      </c>
      <c r="D32" s="118" t="s">
        <v>87</v>
      </c>
      <c r="E32" s="119" t="s">
        <v>203</v>
      </c>
      <c r="F32" s="121" t="s">
        <v>173</v>
      </c>
      <c r="G32" s="123" t="s">
        <v>204</v>
      </c>
      <c r="H32" s="126">
        <v>1.2733796296296297E-2</v>
      </c>
      <c r="I32" s="125">
        <f t="shared" si="1"/>
        <v>9.0740740740740886E-4</v>
      </c>
      <c r="J32" s="124">
        <f t="shared" si="0"/>
        <v>40.915636363636366</v>
      </c>
      <c r="K32" s="106"/>
      <c r="L32" s="136"/>
      <c r="M32" s="115">
        <v>0.47817696759259259</v>
      </c>
      <c r="N32" s="113">
        <v>0.46527777777777701</v>
      </c>
    </row>
    <row r="33" spans="1:20" s="104" customFormat="1" ht="27.75" customHeight="1" x14ac:dyDescent="0.2">
      <c r="A33" s="134">
        <v>11</v>
      </c>
      <c r="B33" s="117">
        <v>51</v>
      </c>
      <c r="C33" s="117">
        <v>10125311856</v>
      </c>
      <c r="D33" s="118" t="s">
        <v>205</v>
      </c>
      <c r="E33" s="119" t="s">
        <v>193</v>
      </c>
      <c r="F33" s="121" t="s">
        <v>171</v>
      </c>
      <c r="G33" s="123" t="s">
        <v>67</v>
      </c>
      <c r="H33" s="126">
        <v>1.2739583333333332E-2</v>
      </c>
      <c r="I33" s="125">
        <f t="shared" si="1"/>
        <v>9.1319444444444391E-4</v>
      </c>
      <c r="J33" s="124">
        <f t="shared" si="0"/>
        <v>40.878474114441424</v>
      </c>
      <c r="K33" s="107"/>
      <c r="L33" s="135"/>
      <c r="M33" s="116">
        <v>0.50597812500000006</v>
      </c>
      <c r="N33" s="113">
        <v>0.49305555555555303</v>
      </c>
      <c r="O33" s="65"/>
      <c r="P33" s="65"/>
      <c r="Q33" s="65"/>
      <c r="R33" s="65"/>
      <c r="S33" s="65"/>
      <c r="T33" s="65"/>
    </row>
    <row r="34" spans="1:20" s="104" customFormat="1" ht="27.75" customHeight="1" x14ac:dyDescent="0.2">
      <c r="A34" s="134">
        <v>12</v>
      </c>
      <c r="B34" s="117">
        <v>43</v>
      </c>
      <c r="C34" s="117">
        <v>10091544742</v>
      </c>
      <c r="D34" s="118" t="s">
        <v>102</v>
      </c>
      <c r="E34" s="119" t="s">
        <v>206</v>
      </c>
      <c r="F34" s="121" t="s">
        <v>173</v>
      </c>
      <c r="G34" s="123" t="s">
        <v>67</v>
      </c>
      <c r="H34" s="126">
        <v>1.2768518518518519E-2</v>
      </c>
      <c r="I34" s="125">
        <f t="shared" si="1"/>
        <v>9.421296296296313E-4</v>
      </c>
      <c r="J34" s="124">
        <f t="shared" si="0"/>
        <v>40.804351767905715</v>
      </c>
      <c r="K34" s="107"/>
      <c r="L34" s="135"/>
      <c r="M34" s="116">
        <v>0.52681192129629628</v>
      </c>
      <c r="N34" s="113">
        <v>0.51388888888888395</v>
      </c>
      <c r="O34" s="65"/>
      <c r="P34" s="65"/>
      <c r="Q34" s="65"/>
      <c r="R34" s="65"/>
      <c r="S34" s="65"/>
      <c r="T34" s="65"/>
    </row>
    <row r="35" spans="1:20" ht="27.75" customHeight="1" x14ac:dyDescent="0.2">
      <c r="A35" s="134">
        <v>13</v>
      </c>
      <c r="B35" s="117">
        <v>7</v>
      </c>
      <c r="C35" s="117">
        <v>10092384194</v>
      </c>
      <c r="D35" s="118" t="s">
        <v>33</v>
      </c>
      <c r="E35" s="119" t="s">
        <v>207</v>
      </c>
      <c r="F35" s="105" t="s">
        <v>64</v>
      </c>
      <c r="G35" s="123" t="s">
        <v>208</v>
      </c>
      <c r="H35" s="126">
        <v>1.2857638888888889E-2</v>
      </c>
      <c r="I35" s="125">
        <f t="shared" si="1"/>
        <v>1.0312500000000009E-3</v>
      </c>
      <c r="J35" s="124">
        <f t="shared" si="0"/>
        <v>40.510531053105318</v>
      </c>
      <c r="K35" s="107"/>
      <c r="L35" s="135"/>
      <c r="M35" s="116">
        <v>0.49626215277777774</v>
      </c>
      <c r="N35" s="113">
        <v>0.48333333333333101</v>
      </c>
    </row>
    <row r="36" spans="1:20" s="104" customFormat="1" ht="27.75" customHeight="1" x14ac:dyDescent="0.2">
      <c r="A36" s="134">
        <v>14</v>
      </c>
      <c r="B36" s="117">
        <v>53</v>
      </c>
      <c r="C36" s="117">
        <v>10115493638</v>
      </c>
      <c r="D36" s="118" t="s">
        <v>209</v>
      </c>
      <c r="E36" s="119" t="s">
        <v>210</v>
      </c>
      <c r="F36" s="105" t="s">
        <v>172</v>
      </c>
      <c r="G36" s="123" t="s">
        <v>67</v>
      </c>
      <c r="H36" s="126">
        <v>1.2870370370370372E-2</v>
      </c>
      <c r="I36" s="125">
        <f t="shared" si="1"/>
        <v>1.0439814814814843E-3</v>
      </c>
      <c r="J36" s="124">
        <f t="shared" si="0"/>
        <v>40.474100719424463</v>
      </c>
      <c r="K36" s="107"/>
      <c r="L36" s="135"/>
      <c r="M36" s="116">
        <v>0.5005046296296296</v>
      </c>
      <c r="N36" s="113">
        <v>0.48749999999999799</v>
      </c>
      <c r="O36" s="65"/>
      <c r="P36" s="65"/>
      <c r="Q36" s="65"/>
      <c r="R36" s="65"/>
      <c r="S36" s="65"/>
      <c r="T36" s="65"/>
    </row>
    <row r="37" spans="1:20" s="104" customFormat="1" ht="27.75" customHeight="1" x14ac:dyDescent="0.2">
      <c r="A37" s="134">
        <v>15</v>
      </c>
      <c r="B37" s="117">
        <v>63</v>
      </c>
      <c r="C37" s="117">
        <v>10114922853</v>
      </c>
      <c r="D37" s="118" t="s">
        <v>211</v>
      </c>
      <c r="E37" s="119" t="s">
        <v>212</v>
      </c>
      <c r="F37" s="121" t="s">
        <v>64</v>
      </c>
      <c r="G37" s="123" t="s">
        <v>201</v>
      </c>
      <c r="H37" s="126">
        <v>1.2916666666666667E-2</v>
      </c>
      <c r="I37" s="125">
        <f t="shared" si="1"/>
        <v>1.0902777777777786E-3</v>
      </c>
      <c r="J37" s="124">
        <f t="shared" si="0"/>
        <v>40.329032258064522</v>
      </c>
      <c r="K37" s="107"/>
      <c r="L37" s="135"/>
      <c r="M37" s="116">
        <v>0.49360636574074074</v>
      </c>
      <c r="N37" s="113">
        <v>0.48055555555555401</v>
      </c>
      <c r="O37" s="65"/>
      <c r="P37" s="65"/>
      <c r="Q37" s="65"/>
      <c r="R37" s="65"/>
      <c r="S37" s="65"/>
      <c r="T37" s="65"/>
    </row>
    <row r="38" spans="1:20" s="104" customFormat="1" ht="27.75" customHeight="1" x14ac:dyDescent="0.2">
      <c r="A38" s="134">
        <v>16</v>
      </c>
      <c r="B38" s="117">
        <v>6</v>
      </c>
      <c r="C38" s="117">
        <v>10096753036</v>
      </c>
      <c r="D38" s="118" t="s">
        <v>125</v>
      </c>
      <c r="E38" s="119" t="s">
        <v>213</v>
      </c>
      <c r="F38" s="105" t="s">
        <v>173</v>
      </c>
      <c r="G38" s="123" t="s">
        <v>34</v>
      </c>
      <c r="H38" s="126">
        <v>1.292361111111111E-2</v>
      </c>
      <c r="I38" s="125">
        <f t="shared" si="1"/>
        <v>1.0972222222222217E-3</v>
      </c>
      <c r="J38" s="124">
        <f t="shared" si="0"/>
        <v>40.292927484333042</v>
      </c>
      <c r="K38" s="107"/>
      <c r="L38" s="135"/>
      <c r="M38" s="116">
        <v>0.51375972222222221</v>
      </c>
      <c r="N38" s="113">
        <v>0.500694444444441</v>
      </c>
      <c r="O38" s="65"/>
      <c r="P38" s="65"/>
      <c r="Q38" s="65"/>
      <c r="R38" s="65"/>
      <c r="S38" s="65"/>
      <c r="T38" s="65"/>
    </row>
    <row r="39" spans="1:20" ht="27.75" customHeight="1" x14ac:dyDescent="0.2">
      <c r="A39" s="134">
        <v>17</v>
      </c>
      <c r="B39" s="117">
        <v>45</v>
      </c>
      <c r="C39" s="117">
        <v>10111626065</v>
      </c>
      <c r="D39" s="118" t="s">
        <v>111</v>
      </c>
      <c r="E39" s="119" t="s">
        <v>214</v>
      </c>
      <c r="F39" s="121" t="s">
        <v>173</v>
      </c>
      <c r="G39" s="123" t="s">
        <v>67</v>
      </c>
      <c r="H39" s="126">
        <v>1.3008101851851852E-2</v>
      </c>
      <c r="I39" s="125">
        <f t="shared" si="1"/>
        <v>1.1817129629629643E-3</v>
      </c>
      <c r="J39" s="124">
        <f t="shared" si="0"/>
        <v>40.041992882562283</v>
      </c>
      <c r="K39" s="107"/>
      <c r="L39" s="135"/>
      <c r="M39" s="116">
        <v>0.49437152777777776</v>
      </c>
      <c r="N39" s="113">
        <v>0.48124999999999801</v>
      </c>
    </row>
    <row r="40" spans="1:20" ht="27.75" customHeight="1" x14ac:dyDescent="0.2">
      <c r="A40" s="134">
        <v>18</v>
      </c>
      <c r="B40" s="117">
        <v>66</v>
      </c>
      <c r="C40" s="117">
        <v>10104924678</v>
      </c>
      <c r="D40" s="118" t="s">
        <v>215</v>
      </c>
      <c r="E40" s="119" t="s">
        <v>216</v>
      </c>
      <c r="F40" s="121" t="s">
        <v>64</v>
      </c>
      <c r="G40" s="123" t="s">
        <v>201</v>
      </c>
      <c r="H40" s="126">
        <v>1.302314814814815E-2</v>
      </c>
      <c r="I40" s="125">
        <f t="shared" si="1"/>
        <v>1.196759259259262E-3</v>
      </c>
      <c r="J40" s="124">
        <f t="shared" si="0"/>
        <v>40.006400000000006</v>
      </c>
      <c r="K40" s="107"/>
      <c r="L40" s="135"/>
      <c r="M40" s="116">
        <v>0.53889756944444445</v>
      </c>
      <c r="N40" s="113">
        <v>0.52569444444443902</v>
      </c>
    </row>
    <row r="41" spans="1:20" ht="27.75" customHeight="1" x14ac:dyDescent="0.2">
      <c r="A41" s="134">
        <v>19</v>
      </c>
      <c r="B41" s="117">
        <v>19</v>
      </c>
      <c r="C41" s="117">
        <v>10084385132</v>
      </c>
      <c r="D41" s="118" t="s">
        <v>217</v>
      </c>
      <c r="E41" s="119" t="s">
        <v>218</v>
      </c>
      <c r="F41" s="121" t="s">
        <v>172</v>
      </c>
      <c r="G41" s="123" t="s">
        <v>219</v>
      </c>
      <c r="H41" s="126">
        <v>1.3035879629629632E-2</v>
      </c>
      <c r="I41" s="125">
        <f t="shared" si="1"/>
        <v>1.2094907407407436E-3</v>
      </c>
      <c r="J41" s="124">
        <f t="shared" si="0"/>
        <v>39.970870337477798</v>
      </c>
      <c r="K41" s="107"/>
      <c r="L41" s="135"/>
      <c r="M41" s="116">
        <v>0.50838101851851858</v>
      </c>
      <c r="N41" s="113">
        <v>0.49513888888888602</v>
      </c>
    </row>
    <row r="42" spans="1:20" ht="27.75" customHeight="1" x14ac:dyDescent="0.2">
      <c r="A42" s="134">
        <v>20</v>
      </c>
      <c r="B42" s="117">
        <v>52</v>
      </c>
      <c r="C42" s="117">
        <v>10152311654</v>
      </c>
      <c r="D42" s="118" t="s">
        <v>220</v>
      </c>
      <c r="E42" s="119" t="s">
        <v>221</v>
      </c>
      <c r="F42" s="121" t="s">
        <v>171</v>
      </c>
      <c r="G42" s="123" t="s">
        <v>67</v>
      </c>
      <c r="H42" s="126">
        <v>1.3093750000000001E-2</v>
      </c>
      <c r="I42" s="125">
        <f t="shared" si="1"/>
        <v>1.2673611111111132E-3</v>
      </c>
      <c r="J42" s="124">
        <f t="shared" si="0"/>
        <v>39.794164456233425</v>
      </c>
      <c r="K42" s="107"/>
      <c r="L42" s="135"/>
      <c r="M42" s="116">
        <v>0.52647708333333332</v>
      </c>
      <c r="N42" s="113">
        <v>0.51319444444443996</v>
      </c>
    </row>
    <row r="43" spans="1:20" ht="27.75" customHeight="1" x14ac:dyDescent="0.2">
      <c r="A43" s="134">
        <v>21</v>
      </c>
      <c r="B43" s="117">
        <v>18</v>
      </c>
      <c r="C43" s="117">
        <v>10091970330</v>
      </c>
      <c r="D43" s="118" t="s">
        <v>222</v>
      </c>
      <c r="E43" s="119" t="s">
        <v>223</v>
      </c>
      <c r="F43" s="121" t="s">
        <v>172</v>
      </c>
      <c r="G43" s="123" t="s">
        <v>219</v>
      </c>
      <c r="H43" s="126">
        <v>1.3106481481481483E-2</v>
      </c>
      <c r="I43" s="125">
        <f t="shared" si="1"/>
        <v>1.2800925925925948E-3</v>
      </c>
      <c r="J43" s="124">
        <f t="shared" si="0"/>
        <v>39.759010600706716</v>
      </c>
      <c r="K43" s="107"/>
      <c r="L43" s="135"/>
      <c r="M43" s="116">
        <v>0.48972048611111108</v>
      </c>
      <c r="N43" s="113">
        <v>0.47638888888888797</v>
      </c>
    </row>
    <row r="44" spans="1:20" ht="27.75" customHeight="1" x14ac:dyDescent="0.2">
      <c r="A44" s="134">
        <v>22</v>
      </c>
      <c r="B44" s="117">
        <v>49</v>
      </c>
      <c r="C44" s="117">
        <v>10105526078</v>
      </c>
      <c r="D44" s="118" t="s">
        <v>224</v>
      </c>
      <c r="E44" s="119" t="s">
        <v>225</v>
      </c>
      <c r="F44" s="121" t="s">
        <v>171</v>
      </c>
      <c r="G44" s="123" t="s">
        <v>67</v>
      </c>
      <c r="H44" s="126">
        <v>1.3208333333333334E-2</v>
      </c>
      <c r="I44" s="125">
        <f t="shared" si="1"/>
        <v>1.3819444444444461E-3</v>
      </c>
      <c r="J44" s="124">
        <f t="shared" si="0"/>
        <v>39.44539877300614</v>
      </c>
      <c r="K44" s="107"/>
      <c r="L44" s="135"/>
      <c r="M44" s="116">
        <v>0.53000949074074077</v>
      </c>
      <c r="N44" s="113">
        <v>0.51666666666666194</v>
      </c>
    </row>
    <row r="45" spans="1:20" ht="27.75" customHeight="1" x14ac:dyDescent="0.2">
      <c r="A45" s="134">
        <v>23</v>
      </c>
      <c r="B45" s="117">
        <v>35</v>
      </c>
      <c r="C45" s="117">
        <v>10096563278</v>
      </c>
      <c r="D45" s="118" t="s">
        <v>112</v>
      </c>
      <c r="E45" s="119" t="s">
        <v>226</v>
      </c>
      <c r="F45" s="121" t="s">
        <v>64</v>
      </c>
      <c r="G45" s="123" t="s">
        <v>113</v>
      </c>
      <c r="H45" s="126">
        <v>1.3219907407407408E-2</v>
      </c>
      <c r="I45" s="125">
        <f t="shared" si="1"/>
        <v>1.3935185185185196E-3</v>
      </c>
      <c r="J45" s="124">
        <f t="shared" si="0"/>
        <v>39.410858143607712</v>
      </c>
      <c r="K45" s="107"/>
      <c r="L45" s="135"/>
      <c r="M45" s="116">
        <v>0.51266018518518519</v>
      </c>
      <c r="N45" s="113">
        <v>0.49930555555555201</v>
      </c>
    </row>
    <row r="46" spans="1:20" ht="27.75" customHeight="1" x14ac:dyDescent="0.2">
      <c r="A46" s="134">
        <v>24</v>
      </c>
      <c r="B46" s="117">
        <v>44</v>
      </c>
      <c r="C46" s="117">
        <v>10111625257</v>
      </c>
      <c r="D46" s="118" t="s">
        <v>132</v>
      </c>
      <c r="E46" s="119" t="s">
        <v>227</v>
      </c>
      <c r="F46" s="121" t="s">
        <v>172</v>
      </c>
      <c r="G46" s="123" t="s">
        <v>67</v>
      </c>
      <c r="H46" s="126">
        <v>1.3263888888888889E-2</v>
      </c>
      <c r="I46" s="125">
        <f t="shared" si="1"/>
        <v>1.4375000000000013E-3</v>
      </c>
      <c r="J46" s="124">
        <f t="shared" si="0"/>
        <v>39.273298429319375</v>
      </c>
      <c r="K46" s="107"/>
      <c r="L46" s="135"/>
      <c r="M46" s="116">
        <v>0.50367962962962964</v>
      </c>
      <c r="N46" s="113">
        <v>0.49027777777777498</v>
      </c>
    </row>
    <row r="47" spans="1:20" ht="27.75" customHeight="1" x14ac:dyDescent="0.2">
      <c r="A47" s="134">
        <v>25</v>
      </c>
      <c r="B47" s="117">
        <v>29</v>
      </c>
      <c r="C47" s="117">
        <v>10089792577</v>
      </c>
      <c r="D47" s="118" t="s">
        <v>118</v>
      </c>
      <c r="E47" s="119" t="s">
        <v>228</v>
      </c>
      <c r="F47" s="121" t="s">
        <v>64</v>
      </c>
      <c r="G47" s="123" t="s">
        <v>104</v>
      </c>
      <c r="H47" s="126">
        <v>1.3267361111111112E-2</v>
      </c>
      <c r="I47" s="125">
        <f t="shared" si="1"/>
        <v>1.4409722222222237E-3</v>
      </c>
      <c r="J47" s="124">
        <f t="shared" si="0"/>
        <v>39.273298429319375</v>
      </c>
      <c r="K47" s="107"/>
      <c r="L47" s="135"/>
      <c r="M47" s="116">
        <v>0.53840300925925921</v>
      </c>
      <c r="N47" s="113">
        <v>0.52499999999999403</v>
      </c>
    </row>
    <row r="48" spans="1:20" ht="27.75" customHeight="1" x14ac:dyDescent="0.2">
      <c r="A48" s="134">
        <v>26</v>
      </c>
      <c r="B48" s="117">
        <v>64</v>
      </c>
      <c r="C48" s="117">
        <v>10104991871</v>
      </c>
      <c r="D48" s="118" t="s">
        <v>229</v>
      </c>
      <c r="E48" s="119" t="s">
        <v>230</v>
      </c>
      <c r="F48" s="121" t="s">
        <v>173</v>
      </c>
      <c r="G48" s="123" t="s">
        <v>201</v>
      </c>
      <c r="H48" s="126">
        <v>1.3321759259259261E-2</v>
      </c>
      <c r="I48" s="125">
        <f t="shared" si="1"/>
        <v>1.4953703703703726E-3</v>
      </c>
      <c r="J48" s="124">
        <f t="shared" si="0"/>
        <v>39.10269331016508</v>
      </c>
      <c r="K48" s="107"/>
      <c r="L48" s="135"/>
      <c r="M48" s="116">
        <v>0.48357291666666669</v>
      </c>
      <c r="N48" s="113">
        <v>0.470138888888888</v>
      </c>
    </row>
    <row r="49" spans="1:20" ht="27.75" customHeight="1" x14ac:dyDescent="0.2">
      <c r="A49" s="134">
        <v>27</v>
      </c>
      <c r="B49" s="117">
        <v>5</v>
      </c>
      <c r="C49" s="117">
        <v>10103547177</v>
      </c>
      <c r="D49" s="118" t="s">
        <v>160</v>
      </c>
      <c r="E49" s="119" t="s">
        <v>231</v>
      </c>
      <c r="F49" s="121" t="s">
        <v>173</v>
      </c>
      <c r="G49" s="123" t="s">
        <v>34</v>
      </c>
      <c r="H49" s="126">
        <v>1.3324074074074073E-2</v>
      </c>
      <c r="I49" s="125">
        <f t="shared" si="1"/>
        <v>1.4976851851851852E-3</v>
      </c>
      <c r="J49" s="124">
        <f t="shared" si="0"/>
        <v>39.10269331016508</v>
      </c>
      <c r="K49" s="120"/>
      <c r="L49" s="137"/>
      <c r="M49" s="115">
        <v>0.48289108796296293</v>
      </c>
      <c r="N49" s="113">
        <v>0.469444444444444</v>
      </c>
      <c r="O49" s="104"/>
      <c r="P49" s="104"/>
      <c r="Q49" s="104"/>
      <c r="R49" s="104"/>
      <c r="S49" s="104"/>
      <c r="T49" s="104"/>
    </row>
    <row r="50" spans="1:20" ht="27.75" customHeight="1" x14ac:dyDescent="0.2">
      <c r="A50" s="134">
        <v>28</v>
      </c>
      <c r="B50" s="117">
        <v>3</v>
      </c>
      <c r="C50" s="117">
        <v>10104284983</v>
      </c>
      <c r="D50" s="118" t="s">
        <v>232</v>
      </c>
      <c r="E50" s="119" t="s">
        <v>233</v>
      </c>
      <c r="F50" s="121" t="s">
        <v>64</v>
      </c>
      <c r="G50" s="123" t="s">
        <v>34</v>
      </c>
      <c r="H50" s="126">
        <v>1.3417824074074073E-2</v>
      </c>
      <c r="I50" s="125">
        <f t="shared" si="1"/>
        <v>1.5914351851851853E-3</v>
      </c>
      <c r="J50" s="124">
        <f t="shared" si="0"/>
        <v>38.832786885245902</v>
      </c>
      <c r="K50" s="107"/>
      <c r="L50" s="135"/>
      <c r="M50" s="116">
        <v>0.53984768518518522</v>
      </c>
      <c r="N50" s="113">
        <v>0.52638888888888302</v>
      </c>
    </row>
    <row r="51" spans="1:20" ht="27.75" customHeight="1" x14ac:dyDescent="0.2">
      <c r="A51" s="134">
        <v>29</v>
      </c>
      <c r="B51" s="117">
        <v>58</v>
      </c>
      <c r="C51" s="117">
        <v>10126994808</v>
      </c>
      <c r="D51" s="118" t="s">
        <v>234</v>
      </c>
      <c r="E51" s="119" t="s">
        <v>235</v>
      </c>
      <c r="F51" s="121" t="s">
        <v>172</v>
      </c>
      <c r="G51" s="123" t="s">
        <v>236</v>
      </c>
      <c r="H51" s="126">
        <v>1.3461805555555555E-2</v>
      </c>
      <c r="I51" s="125">
        <f t="shared" si="1"/>
        <v>1.635416666666667E-3</v>
      </c>
      <c r="J51" s="124">
        <f t="shared" si="0"/>
        <v>38.699226139294929</v>
      </c>
      <c r="K51" s="107"/>
      <c r="L51" s="135"/>
      <c r="M51" s="116">
        <v>0.53778171296296295</v>
      </c>
      <c r="N51" s="113">
        <v>0.52430555555555003</v>
      </c>
    </row>
    <row r="52" spans="1:20" ht="27.75" customHeight="1" x14ac:dyDescent="0.2">
      <c r="A52" s="134">
        <v>30</v>
      </c>
      <c r="B52" s="117">
        <v>67</v>
      </c>
      <c r="C52" s="117">
        <v>10104991770</v>
      </c>
      <c r="D52" s="118" t="s">
        <v>237</v>
      </c>
      <c r="E52" s="119" t="s">
        <v>238</v>
      </c>
      <c r="F52" s="121" t="s">
        <v>173</v>
      </c>
      <c r="G52" s="123" t="s">
        <v>201</v>
      </c>
      <c r="H52" s="126">
        <v>1.3475694444444445E-2</v>
      </c>
      <c r="I52" s="125">
        <f t="shared" si="1"/>
        <v>1.6493055555555566E-3</v>
      </c>
      <c r="J52" s="124">
        <f t="shared" si="0"/>
        <v>38.6659793814433</v>
      </c>
      <c r="K52" s="106"/>
      <c r="L52" s="136"/>
      <c r="M52" s="115">
        <v>0.47389571759259258</v>
      </c>
      <c r="N52" s="113">
        <v>0.46041666666666697</v>
      </c>
      <c r="O52" s="104"/>
      <c r="P52" s="104"/>
      <c r="Q52" s="104"/>
      <c r="R52" s="104"/>
      <c r="S52" s="104"/>
      <c r="T52" s="104"/>
    </row>
    <row r="53" spans="1:20" ht="27.75" customHeight="1" x14ac:dyDescent="0.2">
      <c r="A53" s="134">
        <v>31</v>
      </c>
      <c r="B53" s="117">
        <v>30</v>
      </c>
      <c r="C53" s="117">
        <v>10097295428</v>
      </c>
      <c r="D53" s="118" t="s">
        <v>139</v>
      </c>
      <c r="E53" s="119" t="s">
        <v>239</v>
      </c>
      <c r="F53" s="121" t="s">
        <v>172</v>
      </c>
      <c r="G53" s="123" t="s">
        <v>104</v>
      </c>
      <c r="H53" s="126">
        <v>1.3524305555555555E-2</v>
      </c>
      <c r="I53" s="125">
        <f t="shared" si="1"/>
        <v>1.697916666666667E-3</v>
      </c>
      <c r="J53" s="124">
        <f t="shared" si="0"/>
        <v>38.533561643835618</v>
      </c>
      <c r="K53" s="107"/>
      <c r="L53" s="135"/>
      <c r="M53" s="116">
        <v>0.5218356481481482</v>
      </c>
      <c r="N53" s="113">
        <v>0.50833333333332897</v>
      </c>
    </row>
    <row r="54" spans="1:20" ht="27.75" customHeight="1" x14ac:dyDescent="0.2">
      <c r="A54" s="134">
        <v>32</v>
      </c>
      <c r="B54" s="117">
        <v>20</v>
      </c>
      <c r="C54" s="117">
        <v>10093603061</v>
      </c>
      <c r="D54" s="118" t="s">
        <v>240</v>
      </c>
      <c r="E54" s="119" t="s">
        <v>241</v>
      </c>
      <c r="F54" s="121" t="s">
        <v>172</v>
      </c>
      <c r="G54" s="123" t="s">
        <v>219</v>
      </c>
      <c r="H54" s="126">
        <v>1.3590277777777778E-2</v>
      </c>
      <c r="I54" s="125">
        <f t="shared" si="1"/>
        <v>1.7638888888888895E-3</v>
      </c>
      <c r="J54" s="124">
        <f t="shared" si="0"/>
        <v>38.336626916524708</v>
      </c>
      <c r="K54" s="107"/>
      <c r="L54" s="135"/>
      <c r="M54" s="116">
        <v>0.5044795138888889</v>
      </c>
      <c r="N54" s="113">
        <v>0.49097222222221998</v>
      </c>
    </row>
    <row r="55" spans="1:20" ht="27.75" customHeight="1" x14ac:dyDescent="0.2">
      <c r="A55" s="134">
        <v>33</v>
      </c>
      <c r="B55" s="117">
        <v>59</v>
      </c>
      <c r="C55" s="117">
        <v>10123791380</v>
      </c>
      <c r="D55" s="118" t="s">
        <v>242</v>
      </c>
      <c r="E55" s="119" t="s">
        <v>243</v>
      </c>
      <c r="F55" s="105" t="s">
        <v>171</v>
      </c>
      <c r="G55" s="123" t="s">
        <v>236</v>
      </c>
      <c r="H55" s="126">
        <v>1.3600694444444445E-2</v>
      </c>
      <c r="I55" s="125">
        <f t="shared" si="1"/>
        <v>1.7743055555555567E-3</v>
      </c>
      <c r="J55" s="124">
        <f t="shared" si="0"/>
        <v>38.304000000000002</v>
      </c>
      <c r="K55" s="107"/>
      <c r="L55" s="135"/>
      <c r="M55" s="116">
        <v>0.52466099537037036</v>
      </c>
      <c r="N55" s="113">
        <v>0.51111111111110696</v>
      </c>
    </row>
    <row r="56" spans="1:20" ht="27.75" customHeight="1" x14ac:dyDescent="0.2">
      <c r="A56" s="134">
        <v>34</v>
      </c>
      <c r="B56" s="117">
        <v>24</v>
      </c>
      <c r="C56" s="117">
        <v>10128097776</v>
      </c>
      <c r="D56" s="118" t="s">
        <v>244</v>
      </c>
      <c r="E56" s="119" t="s">
        <v>245</v>
      </c>
      <c r="F56" s="105" t="s">
        <v>172</v>
      </c>
      <c r="G56" s="123" t="s">
        <v>174</v>
      </c>
      <c r="H56" s="126">
        <v>1.3633101851851853E-2</v>
      </c>
      <c r="I56" s="125">
        <f t="shared" si="1"/>
        <v>1.8067129629629648E-3</v>
      </c>
      <c r="J56" s="124">
        <f t="shared" si="0"/>
        <v>38.20645161290323</v>
      </c>
      <c r="K56" s="107"/>
      <c r="L56" s="135"/>
      <c r="M56" s="116">
        <v>0.50938842592592593</v>
      </c>
      <c r="N56" s="113">
        <v>0.49583333333333002</v>
      </c>
    </row>
    <row r="57" spans="1:20" ht="27.75" customHeight="1" x14ac:dyDescent="0.2">
      <c r="A57" s="134">
        <v>35</v>
      </c>
      <c r="B57" s="117">
        <v>54</v>
      </c>
      <c r="C57" s="117">
        <v>10114985295</v>
      </c>
      <c r="D57" s="118" t="s">
        <v>145</v>
      </c>
      <c r="E57" s="119" t="s">
        <v>246</v>
      </c>
      <c r="F57" s="105" t="s">
        <v>172</v>
      </c>
      <c r="G57" s="123" t="s">
        <v>236</v>
      </c>
      <c r="H57" s="126">
        <v>1.3715277777777778E-2</v>
      </c>
      <c r="I57" s="125">
        <f t="shared" si="1"/>
        <v>1.8888888888888896E-3</v>
      </c>
      <c r="J57" s="124">
        <f t="shared" si="0"/>
        <v>37.980759493670888</v>
      </c>
      <c r="K57" s="107"/>
      <c r="L57" s="135"/>
      <c r="M57" s="116">
        <v>0.53310636574074077</v>
      </c>
      <c r="N57" s="113">
        <v>0.51944444444443905</v>
      </c>
    </row>
    <row r="58" spans="1:20" ht="27.75" customHeight="1" x14ac:dyDescent="0.2">
      <c r="A58" s="134">
        <v>36</v>
      </c>
      <c r="B58" s="117">
        <v>22</v>
      </c>
      <c r="C58" s="117">
        <v>10084014613</v>
      </c>
      <c r="D58" s="118" t="s">
        <v>75</v>
      </c>
      <c r="E58" s="119" t="s">
        <v>247</v>
      </c>
      <c r="F58" s="121" t="s">
        <v>172</v>
      </c>
      <c r="G58" s="123" t="s">
        <v>219</v>
      </c>
      <c r="H58" s="126">
        <v>1.3724537037037035E-2</v>
      </c>
      <c r="I58" s="125">
        <f t="shared" si="1"/>
        <v>1.8981481481481471E-3</v>
      </c>
      <c r="J58" s="124">
        <f t="shared" si="0"/>
        <v>37.948735244519398</v>
      </c>
      <c r="K58" s="107"/>
      <c r="L58" s="135"/>
      <c r="M58" s="116">
        <v>0.4928322916666667</v>
      </c>
      <c r="N58" s="113">
        <v>0.47916666666666502</v>
      </c>
    </row>
    <row r="59" spans="1:20" ht="27.75" customHeight="1" x14ac:dyDescent="0.2">
      <c r="A59" s="134">
        <v>37</v>
      </c>
      <c r="B59" s="117">
        <v>37</v>
      </c>
      <c r="C59" s="117">
        <v>10107577024</v>
      </c>
      <c r="D59" s="118" t="s">
        <v>248</v>
      </c>
      <c r="E59" s="119" t="s">
        <v>249</v>
      </c>
      <c r="F59" s="105" t="s">
        <v>64</v>
      </c>
      <c r="G59" s="123" t="s">
        <v>113</v>
      </c>
      <c r="H59" s="126">
        <v>1.3751157407407406E-2</v>
      </c>
      <c r="I59" s="125">
        <f t="shared" si="1"/>
        <v>1.9247685185185184E-3</v>
      </c>
      <c r="J59" s="124">
        <f t="shared" si="0"/>
        <v>37.88484848484849</v>
      </c>
      <c r="K59" s="107"/>
      <c r="L59" s="135"/>
      <c r="M59" s="116">
        <v>0.53728425925925927</v>
      </c>
      <c r="N59" s="113">
        <v>0.52361111111110603</v>
      </c>
    </row>
    <row r="60" spans="1:20" ht="27.75" customHeight="1" x14ac:dyDescent="0.2">
      <c r="A60" s="134">
        <v>38</v>
      </c>
      <c r="B60" s="117">
        <v>32</v>
      </c>
      <c r="C60" s="117">
        <v>10095071094</v>
      </c>
      <c r="D60" s="118" t="s">
        <v>250</v>
      </c>
      <c r="E60" s="119" t="s">
        <v>251</v>
      </c>
      <c r="F60" s="121" t="s">
        <v>64</v>
      </c>
      <c r="G60" s="123" t="s">
        <v>104</v>
      </c>
      <c r="H60" s="126">
        <v>1.3765046296296296E-2</v>
      </c>
      <c r="I60" s="125">
        <f t="shared" si="1"/>
        <v>1.938657407407408E-3</v>
      </c>
      <c r="J60" s="124">
        <f t="shared" si="0"/>
        <v>37.852985702270821</v>
      </c>
      <c r="K60" s="107"/>
      <c r="L60" s="135"/>
      <c r="M60" s="116">
        <v>0.51508530092592586</v>
      </c>
      <c r="N60" s="113">
        <v>0.501388888888885</v>
      </c>
    </row>
    <row r="61" spans="1:20" ht="27.75" customHeight="1" x14ac:dyDescent="0.2">
      <c r="A61" s="134">
        <v>39</v>
      </c>
      <c r="B61" s="117">
        <v>17</v>
      </c>
      <c r="C61" s="117">
        <v>10091960832</v>
      </c>
      <c r="D61" s="118" t="s">
        <v>252</v>
      </c>
      <c r="E61" s="119" t="s">
        <v>253</v>
      </c>
      <c r="F61" s="121" t="s">
        <v>172</v>
      </c>
      <c r="G61" s="123" t="s">
        <v>219</v>
      </c>
      <c r="H61" s="126">
        <v>1.3783564814814813E-2</v>
      </c>
      <c r="I61" s="125">
        <f t="shared" si="1"/>
        <v>1.9571759259259247E-3</v>
      </c>
      <c r="J61" s="124">
        <f t="shared" si="0"/>
        <v>37.789420654911844</v>
      </c>
      <c r="K61" s="106"/>
      <c r="L61" s="138"/>
      <c r="M61" s="115">
        <v>0.47967696759259254</v>
      </c>
      <c r="N61" s="113">
        <v>0.46597222222222201</v>
      </c>
      <c r="O61" s="104"/>
      <c r="P61" s="104"/>
      <c r="Q61" s="104"/>
      <c r="R61" s="104"/>
      <c r="S61" s="104"/>
      <c r="T61" s="104"/>
    </row>
    <row r="62" spans="1:20" ht="27.75" customHeight="1" x14ac:dyDescent="0.2">
      <c r="A62" s="134">
        <v>40</v>
      </c>
      <c r="B62" s="117">
        <v>57</v>
      </c>
      <c r="C62" s="117">
        <v>10126989552</v>
      </c>
      <c r="D62" s="118" t="s">
        <v>254</v>
      </c>
      <c r="E62" s="119" t="s">
        <v>255</v>
      </c>
      <c r="F62" s="105" t="s">
        <v>173</v>
      </c>
      <c r="G62" s="123" t="s">
        <v>236</v>
      </c>
      <c r="H62" s="126">
        <v>1.3790509259259259E-2</v>
      </c>
      <c r="I62" s="125">
        <f t="shared" si="1"/>
        <v>1.9641203703703713E-3</v>
      </c>
      <c r="J62" s="124">
        <f t="shared" si="0"/>
        <v>37.757718120805372</v>
      </c>
      <c r="K62" s="107"/>
      <c r="L62" s="135"/>
      <c r="M62" s="116">
        <v>0.49222025462962965</v>
      </c>
      <c r="N62" s="113">
        <v>0.47847222222222102</v>
      </c>
    </row>
    <row r="63" spans="1:20" ht="27.75" customHeight="1" x14ac:dyDescent="0.2">
      <c r="A63" s="134">
        <v>41</v>
      </c>
      <c r="B63" s="117">
        <v>23</v>
      </c>
      <c r="C63" s="117">
        <v>10115653383</v>
      </c>
      <c r="D63" s="118" t="s">
        <v>256</v>
      </c>
      <c r="E63" s="119" t="s">
        <v>257</v>
      </c>
      <c r="F63" s="121" t="s">
        <v>172</v>
      </c>
      <c r="G63" s="123" t="s">
        <v>219</v>
      </c>
      <c r="H63" s="126">
        <v>1.3828703703703704E-2</v>
      </c>
      <c r="I63" s="125">
        <f t="shared" si="1"/>
        <v>2.0023148148148161E-3</v>
      </c>
      <c r="J63" s="124">
        <f t="shared" si="0"/>
        <v>37.662928870292887</v>
      </c>
      <c r="K63" s="107"/>
      <c r="L63" s="135"/>
      <c r="M63" s="116">
        <v>0.53460891203703709</v>
      </c>
      <c r="N63" s="113">
        <v>0.52083333333332804</v>
      </c>
    </row>
    <row r="64" spans="1:20" ht="27.75" customHeight="1" x14ac:dyDescent="0.2">
      <c r="A64" s="134">
        <v>42</v>
      </c>
      <c r="B64" s="117">
        <v>15</v>
      </c>
      <c r="C64" s="117">
        <v>10122875136</v>
      </c>
      <c r="D64" s="118" t="s">
        <v>258</v>
      </c>
      <c r="E64" s="119" t="s">
        <v>259</v>
      </c>
      <c r="F64" s="121" t="s">
        <v>173</v>
      </c>
      <c r="G64" s="123" t="s">
        <v>260</v>
      </c>
      <c r="H64" s="126">
        <v>1.3847222222222224E-2</v>
      </c>
      <c r="I64" s="125">
        <f t="shared" si="1"/>
        <v>2.0208333333333363E-3</v>
      </c>
      <c r="J64" s="124">
        <f t="shared" si="0"/>
        <v>37.631438127090306</v>
      </c>
      <c r="K64" s="107"/>
      <c r="L64" s="135"/>
      <c r="M64" s="116">
        <v>0.49998923611111112</v>
      </c>
      <c r="N64" s="113">
        <v>0.486111111111109</v>
      </c>
    </row>
    <row r="65" spans="1:20" ht="27.75" customHeight="1" x14ac:dyDescent="0.2">
      <c r="A65" s="134">
        <v>43</v>
      </c>
      <c r="B65" s="117">
        <v>73</v>
      </c>
      <c r="C65" s="117">
        <v>10125723603</v>
      </c>
      <c r="D65" s="118" t="s">
        <v>261</v>
      </c>
      <c r="E65" s="119" t="s">
        <v>262</v>
      </c>
      <c r="F65" s="121" t="s">
        <v>172</v>
      </c>
      <c r="G65" s="123" t="s">
        <v>65</v>
      </c>
      <c r="H65" s="126">
        <v>1.3878472222222223E-2</v>
      </c>
      <c r="I65" s="125">
        <f t="shared" si="1"/>
        <v>2.0520833333333346E-3</v>
      </c>
      <c r="J65" s="124">
        <f t="shared" si="0"/>
        <v>37.5372810675563</v>
      </c>
      <c r="K65" s="107"/>
      <c r="L65" s="135"/>
      <c r="M65" s="116">
        <v>0.51180775462962969</v>
      </c>
      <c r="N65" s="113">
        <v>0.49791666666666301</v>
      </c>
    </row>
    <row r="66" spans="1:20" ht="27.75" customHeight="1" x14ac:dyDescent="0.2">
      <c r="A66" s="134">
        <v>44</v>
      </c>
      <c r="B66" s="117">
        <v>21</v>
      </c>
      <c r="C66" s="117">
        <v>10084268530</v>
      </c>
      <c r="D66" s="118" t="s">
        <v>263</v>
      </c>
      <c r="E66" s="119" t="s">
        <v>264</v>
      </c>
      <c r="F66" s="105" t="s">
        <v>64</v>
      </c>
      <c r="G66" s="123" t="s">
        <v>219</v>
      </c>
      <c r="H66" s="126">
        <v>1.3962962962962962E-2</v>
      </c>
      <c r="I66" s="125">
        <f t="shared" si="1"/>
        <v>2.1365740740740737E-3</v>
      </c>
      <c r="J66" s="124">
        <f t="shared" si="0"/>
        <v>37.319402985074632</v>
      </c>
      <c r="K66" s="107"/>
      <c r="L66" s="135"/>
      <c r="M66" s="116">
        <v>0.4979436342592593</v>
      </c>
      <c r="N66" s="113">
        <v>0.484027777777776</v>
      </c>
    </row>
    <row r="67" spans="1:20" ht="27.75" customHeight="1" x14ac:dyDescent="0.2">
      <c r="A67" s="134">
        <v>45</v>
      </c>
      <c r="B67" s="117">
        <v>9</v>
      </c>
      <c r="C67" s="117">
        <v>10116658850</v>
      </c>
      <c r="D67" s="118" t="s">
        <v>157</v>
      </c>
      <c r="E67" s="119" t="s">
        <v>265</v>
      </c>
      <c r="F67" s="105" t="s">
        <v>173</v>
      </c>
      <c r="G67" s="123" t="s">
        <v>158</v>
      </c>
      <c r="H67" s="126">
        <v>1.396875E-2</v>
      </c>
      <c r="I67" s="125">
        <f t="shared" si="1"/>
        <v>2.1423611111111122E-3</v>
      </c>
      <c r="J67" s="124">
        <f t="shared" si="0"/>
        <v>37.288483844241924</v>
      </c>
      <c r="K67" s="107"/>
      <c r="L67" s="135"/>
      <c r="M67" s="116">
        <v>0.50629594907407405</v>
      </c>
      <c r="N67" s="113">
        <v>0.49236111111110797</v>
      </c>
    </row>
    <row r="68" spans="1:20" ht="27.75" customHeight="1" x14ac:dyDescent="0.2">
      <c r="A68" s="134">
        <v>46</v>
      </c>
      <c r="B68" s="117">
        <v>60</v>
      </c>
      <c r="C68" s="117">
        <v>10119461342</v>
      </c>
      <c r="D68" s="118" t="s">
        <v>266</v>
      </c>
      <c r="E68" s="119" t="s">
        <v>267</v>
      </c>
      <c r="F68" s="105" t="s">
        <v>172</v>
      </c>
      <c r="G68" s="123" t="s">
        <v>236</v>
      </c>
      <c r="H68" s="126">
        <v>1.4002314814814815E-2</v>
      </c>
      <c r="I68" s="125">
        <f t="shared" si="1"/>
        <v>2.1759259259259266E-3</v>
      </c>
      <c r="J68" s="124">
        <f t="shared" si="0"/>
        <v>37.196033057851245</v>
      </c>
      <c r="K68" s="106"/>
      <c r="L68" s="136"/>
      <c r="M68" s="114">
        <v>0.47299872685185185</v>
      </c>
      <c r="N68" s="113">
        <v>0.45902777777777781</v>
      </c>
      <c r="O68" s="104"/>
      <c r="P68" s="104"/>
      <c r="Q68" s="104"/>
      <c r="R68" s="104"/>
      <c r="S68" s="104"/>
      <c r="T68" s="104"/>
    </row>
    <row r="69" spans="1:20" ht="27.75" customHeight="1" x14ac:dyDescent="0.2">
      <c r="A69" s="134">
        <v>47</v>
      </c>
      <c r="B69" s="117">
        <v>74</v>
      </c>
      <c r="C69" s="117">
        <v>10111498046</v>
      </c>
      <c r="D69" s="118" t="s">
        <v>268</v>
      </c>
      <c r="E69" s="119" t="s">
        <v>269</v>
      </c>
      <c r="F69" s="105" t="s">
        <v>172</v>
      </c>
      <c r="G69" s="123" t="s">
        <v>65</v>
      </c>
      <c r="H69" s="126">
        <v>1.4003472222222223E-2</v>
      </c>
      <c r="I69" s="125">
        <f t="shared" si="1"/>
        <v>2.1770833333333347E-3</v>
      </c>
      <c r="J69" s="124">
        <f t="shared" si="0"/>
        <v>37.196033057851245</v>
      </c>
      <c r="K69" s="107"/>
      <c r="L69" s="135"/>
      <c r="M69" s="116">
        <v>0.50358159722222229</v>
      </c>
      <c r="N69" s="113">
        <v>0.48958333333333098</v>
      </c>
    </row>
    <row r="70" spans="1:20" ht="27.75" customHeight="1" x14ac:dyDescent="0.2">
      <c r="A70" s="134">
        <v>48</v>
      </c>
      <c r="B70" s="117">
        <v>12</v>
      </c>
      <c r="C70" s="117">
        <v>10116255591</v>
      </c>
      <c r="D70" s="118" t="s">
        <v>270</v>
      </c>
      <c r="E70" s="119" t="s">
        <v>271</v>
      </c>
      <c r="F70" s="121" t="s">
        <v>64</v>
      </c>
      <c r="G70" s="123" t="s">
        <v>158</v>
      </c>
      <c r="H70" s="126">
        <v>1.4021990740740739E-2</v>
      </c>
      <c r="I70" s="125">
        <f t="shared" si="1"/>
        <v>2.1956018518518514E-3</v>
      </c>
      <c r="J70" s="124">
        <f t="shared" si="0"/>
        <v>37.16531791907515</v>
      </c>
      <c r="K70" s="107"/>
      <c r="L70" s="135"/>
      <c r="M70" s="116">
        <v>0.53275300925925928</v>
      </c>
      <c r="N70" s="113">
        <v>0.51874999999999505</v>
      </c>
    </row>
    <row r="71" spans="1:20" ht="27.75" customHeight="1" x14ac:dyDescent="0.2">
      <c r="A71" s="134">
        <v>49</v>
      </c>
      <c r="B71" s="117">
        <v>56</v>
      </c>
      <c r="C71" s="117">
        <v>10126988441</v>
      </c>
      <c r="D71" s="118" t="s">
        <v>272</v>
      </c>
      <c r="E71" s="119" t="s">
        <v>273</v>
      </c>
      <c r="F71" s="121" t="s">
        <v>172</v>
      </c>
      <c r="G71" s="123" t="s">
        <v>236</v>
      </c>
      <c r="H71" s="126">
        <v>1.403125E-2</v>
      </c>
      <c r="I71" s="125">
        <f t="shared" si="1"/>
        <v>2.2048611111111123E-3</v>
      </c>
      <c r="J71" s="124">
        <f t="shared" si="0"/>
        <v>37.134653465346538</v>
      </c>
      <c r="K71" s="107"/>
      <c r="L71" s="135"/>
      <c r="M71" s="116">
        <v>0.49877986111111111</v>
      </c>
      <c r="N71" s="113">
        <v>0.48472222222222</v>
      </c>
    </row>
    <row r="72" spans="1:20" ht="27.75" customHeight="1" x14ac:dyDescent="0.2">
      <c r="A72" s="134">
        <v>50</v>
      </c>
      <c r="B72" s="117">
        <v>1</v>
      </c>
      <c r="C72" s="117">
        <v>10105423321</v>
      </c>
      <c r="D72" s="118" t="s">
        <v>153</v>
      </c>
      <c r="E72" s="119" t="s">
        <v>274</v>
      </c>
      <c r="F72" s="121" t="s">
        <v>173</v>
      </c>
      <c r="G72" s="123" t="s">
        <v>34</v>
      </c>
      <c r="H72" s="126">
        <v>1.4041666666666666E-2</v>
      </c>
      <c r="I72" s="125">
        <f t="shared" si="1"/>
        <v>2.2152777777777778E-3</v>
      </c>
      <c r="J72" s="124">
        <f t="shared" si="0"/>
        <v>37.1040395713108</v>
      </c>
      <c r="K72" s="106"/>
      <c r="L72" s="136"/>
      <c r="M72" s="115">
        <v>0.47586527777777782</v>
      </c>
      <c r="N72" s="113">
        <v>0.46180555555555503</v>
      </c>
      <c r="O72" s="104"/>
      <c r="P72" s="104"/>
      <c r="Q72" s="104"/>
      <c r="R72" s="104"/>
      <c r="S72" s="104"/>
      <c r="T72" s="104"/>
    </row>
    <row r="73" spans="1:20" ht="27.75" customHeight="1" x14ac:dyDescent="0.2">
      <c r="A73" s="134">
        <v>51</v>
      </c>
      <c r="B73" s="117">
        <v>25</v>
      </c>
      <c r="C73" s="117">
        <v>10105736448</v>
      </c>
      <c r="D73" s="118" t="s">
        <v>275</v>
      </c>
      <c r="E73" s="119" t="s">
        <v>276</v>
      </c>
      <c r="F73" s="121" t="s">
        <v>171</v>
      </c>
      <c r="G73" s="123" t="s">
        <v>174</v>
      </c>
      <c r="H73" s="126">
        <v>1.4148148148148148E-2</v>
      </c>
      <c r="I73" s="125">
        <f t="shared" si="1"/>
        <v>2.3217592592592595E-3</v>
      </c>
      <c r="J73" s="124">
        <f t="shared" si="0"/>
        <v>36.830769230769235</v>
      </c>
      <c r="K73" s="106"/>
      <c r="L73" s="136"/>
      <c r="M73" s="115">
        <v>0.47798148148148151</v>
      </c>
      <c r="N73" s="113">
        <v>0.46388888888888902</v>
      </c>
      <c r="O73" s="104"/>
      <c r="P73" s="104"/>
      <c r="Q73" s="104"/>
      <c r="R73" s="104"/>
      <c r="S73" s="104"/>
      <c r="T73" s="104"/>
    </row>
    <row r="74" spans="1:20" ht="27.75" customHeight="1" x14ac:dyDescent="0.2">
      <c r="A74" s="134">
        <v>52</v>
      </c>
      <c r="B74" s="117">
        <v>69</v>
      </c>
      <c r="C74" s="117">
        <v>10105843451</v>
      </c>
      <c r="D74" s="118" t="s">
        <v>162</v>
      </c>
      <c r="E74" s="119" t="s">
        <v>277</v>
      </c>
      <c r="F74" s="105" t="s">
        <v>173</v>
      </c>
      <c r="G74" s="123" t="s">
        <v>65</v>
      </c>
      <c r="H74" s="126">
        <v>1.4304398148148148E-2</v>
      </c>
      <c r="I74" s="125">
        <f t="shared" si="1"/>
        <v>2.4780092592592597E-3</v>
      </c>
      <c r="J74" s="124">
        <f t="shared" si="0"/>
        <v>36.413592233009709</v>
      </c>
      <c r="K74" s="106"/>
      <c r="L74" s="136"/>
      <c r="M74" s="115">
        <v>0.4765949074074074</v>
      </c>
      <c r="N74" s="113">
        <v>0.46250000000000002</v>
      </c>
      <c r="O74" s="104"/>
      <c r="P74" s="104"/>
      <c r="Q74" s="104"/>
      <c r="R74" s="104"/>
      <c r="S74" s="104"/>
      <c r="T74" s="104"/>
    </row>
    <row r="75" spans="1:20" ht="27.75" customHeight="1" x14ac:dyDescent="0.2">
      <c r="A75" s="134">
        <v>53</v>
      </c>
      <c r="B75" s="117">
        <v>70</v>
      </c>
      <c r="C75" s="117">
        <v>10114924267</v>
      </c>
      <c r="D75" s="118" t="s">
        <v>278</v>
      </c>
      <c r="E75" s="119" t="s">
        <v>279</v>
      </c>
      <c r="F75" s="121" t="s">
        <v>173</v>
      </c>
      <c r="G75" s="123" t="s">
        <v>65</v>
      </c>
      <c r="H75" s="126">
        <v>1.432060185185185E-2</v>
      </c>
      <c r="I75" s="125">
        <f t="shared" si="1"/>
        <v>2.494212962962962E-3</v>
      </c>
      <c r="J75" s="124">
        <f t="shared" si="0"/>
        <v>36.384155214227974</v>
      </c>
      <c r="K75" s="107"/>
      <c r="L75" s="135"/>
      <c r="M75" s="116">
        <v>0.51411296296296294</v>
      </c>
      <c r="N75" s="113">
        <v>0.499999999999997</v>
      </c>
    </row>
    <row r="76" spans="1:20" ht="27.75" customHeight="1" x14ac:dyDescent="0.2">
      <c r="A76" s="134">
        <v>54</v>
      </c>
      <c r="B76" s="117">
        <v>55</v>
      </c>
      <c r="C76" s="117">
        <v>10119568547</v>
      </c>
      <c r="D76" s="118" t="s">
        <v>280</v>
      </c>
      <c r="E76" s="119" t="s">
        <v>281</v>
      </c>
      <c r="F76" s="121" t="s">
        <v>171</v>
      </c>
      <c r="G76" s="123" t="s">
        <v>236</v>
      </c>
      <c r="H76" s="126">
        <v>1.4328703703703703E-2</v>
      </c>
      <c r="I76" s="125">
        <f t="shared" si="1"/>
        <v>2.5023148148148149E-3</v>
      </c>
      <c r="J76" s="124">
        <f t="shared" si="0"/>
        <v>36.354765751211637</v>
      </c>
      <c r="K76" s="107"/>
      <c r="L76" s="135"/>
      <c r="M76" s="116">
        <v>0.48636828703703699</v>
      </c>
      <c r="N76" s="113">
        <v>0.47222222222222099</v>
      </c>
    </row>
    <row r="77" spans="1:20" ht="27.75" customHeight="1" x14ac:dyDescent="0.2">
      <c r="A77" s="134">
        <v>55</v>
      </c>
      <c r="B77" s="117">
        <v>36</v>
      </c>
      <c r="C77" s="117">
        <v>10127977437</v>
      </c>
      <c r="D77" s="118" t="s">
        <v>282</v>
      </c>
      <c r="E77" s="119" t="s">
        <v>283</v>
      </c>
      <c r="F77" s="121" t="s">
        <v>64</v>
      </c>
      <c r="G77" s="123" t="s">
        <v>113</v>
      </c>
      <c r="H77" s="126">
        <v>1.4333333333333335E-2</v>
      </c>
      <c r="I77" s="125">
        <f t="shared" si="1"/>
        <v>2.5069444444444471E-3</v>
      </c>
      <c r="J77" s="124">
        <f t="shared" si="0"/>
        <v>36.354765751211637</v>
      </c>
      <c r="K77" s="107"/>
      <c r="L77" s="135"/>
      <c r="M77" s="116">
        <v>0.48707696759259256</v>
      </c>
      <c r="N77" s="113">
        <v>0.47291666666666499</v>
      </c>
    </row>
    <row r="78" spans="1:20" ht="27.75" customHeight="1" x14ac:dyDescent="0.2">
      <c r="A78" s="134">
        <v>56</v>
      </c>
      <c r="B78" s="117">
        <v>4</v>
      </c>
      <c r="C78" s="117">
        <v>10102502005</v>
      </c>
      <c r="D78" s="118" t="s">
        <v>159</v>
      </c>
      <c r="E78" s="119" t="s">
        <v>284</v>
      </c>
      <c r="F78" s="105" t="s">
        <v>173</v>
      </c>
      <c r="G78" s="123" t="s">
        <v>34</v>
      </c>
      <c r="H78" s="126">
        <v>1.433912037037037E-2</v>
      </c>
      <c r="I78" s="125">
        <f t="shared" si="1"/>
        <v>2.5127314814814821E-3</v>
      </c>
      <c r="J78" s="124">
        <f t="shared" si="0"/>
        <v>36.325423728813561</v>
      </c>
      <c r="K78" s="107"/>
      <c r="L78" s="135"/>
      <c r="M78" s="116">
        <v>0.53015787037037032</v>
      </c>
      <c r="N78" s="113">
        <v>0.51597222222221795</v>
      </c>
    </row>
    <row r="79" spans="1:20" ht="27.75" customHeight="1" x14ac:dyDescent="0.2">
      <c r="A79" s="134">
        <v>57</v>
      </c>
      <c r="B79" s="117">
        <v>10</v>
      </c>
      <c r="C79" s="117">
        <v>10116023704</v>
      </c>
      <c r="D79" s="118" t="s">
        <v>285</v>
      </c>
      <c r="E79" s="119" t="s">
        <v>286</v>
      </c>
      <c r="F79" s="105" t="s">
        <v>172</v>
      </c>
      <c r="G79" s="123" t="s">
        <v>158</v>
      </c>
      <c r="H79" s="126">
        <v>1.435300925925926E-2</v>
      </c>
      <c r="I79" s="125">
        <f t="shared" si="1"/>
        <v>2.5266203703703718E-3</v>
      </c>
      <c r="J79" s="124">
        <f t="shared" si="0"/>
        <v>36.296129032258065</v>
      </c>
      <c r="K79" s="106"/>
      <c r="L79" s="136"/>
      <c r="M79" s="115">
        <v>0.4787929398148148</v>
      </c>
      <c r="N79" s="113">
        <v>0.46458333333333302</v>
      </c>
      <c r="O79" s="104"/>
      <c r="P79" s="104"/>
      <c r="Q79" s="104"/>
      <c r="R79" s="104"/>
      <c r="S79" s="104"/>
      <c r="T79" s="104"/>
    </row>
    <row r="80" spans="1:20" ht="27.75" customHeight="1" x14ac:dyDescent="0.2">
      <c r="A80" s="134">
        <v>58</v>
      </c>
      <c r="B80" s="117">
        <v>2</v>
      </c>
      <c r="C80" s="117">
        <v>10102293251</v>
      </c>
      <c r="D80" s="118" t="s">
        <v>156</v>
      </c>
      <c r="E80" s="119" t="s">
        <v>287</v>
      </c>
      <c r="F80" s="121" t="s">
        <v>173</v>
      </c>
      <c r="G80" s="123" t="s">
        <v>34</v>
      </c>
      <c r="H80" s="126">
        <v>1.4385416666666666E-2</v>
      </c>
      <c r="I80" s="125">
        <f t="shared" si="1"/>
        <v>2.5590277777777781E-3</v>
      </c>
      <c r="J80" s="124">
        <f t="shared" si="0"/>
        <v>36.208527755430417</v>
      </c>
      <c r="K80" s="107"/>
      <c r="L80" s="135"/>
      <c r="M80" s="116">
        <v>0.51976608796296297</v>
      </c>
      <c r="N80" s="113">
        <v>0.50555555555555198</v>
      </c>
    </row>
    <row r="81" spans="1:20" ht="27.75" customHeight="1" x14ac:dyDescent="0.2">
      <c r="A81" s="134">
        <v>59</v>
      </c>
      <c r="B81" s="117">
        <v>38</v>
      </c>
      <c r="C81" s="117">
        <v>10127891753</v>
      </c>
      <c r="D81" s="118" t="s">
        <v>288</v>
      </c>
      <c r="E81" s="119" t="s">
        <v>289</v>
      </c>
      <c r="F81" s="121" t="s">
        <v>173</v>
      </c>
      <c r="G81" s="123" t="s">
        <v>113</v>
      </c>
      <c r="H81" s="126">
        <v>1.4550925925925925E-2</v>
      </c>
      <c r="I81" s="125">
        <f t="shared" si="1"/>
        <v>2.7245370370370375E-3</v>
      </c>
      <c r="J81" s="124">
        <f t="shared" si="0"/>
        <v>35.805250596658716</v>
      </c>
      <c r="K81" s="107"/>
      <c r="L81" s="135"/>
      <c r="M81" s="116">
        <v>0.53717939814814819</v>
      </c>
      <c r="N81" s="113">
        <v>0.52291666666666103</v>
      </c>
    </row>
    <row r="82" spans="1:20" ht="27.75" customHeight="1" x14ac:dyDescent="0.2">
      <c r="A82" s="134">
        <v>60</v>
      </c>
      <c r="B82" s="117">
        <v>16</v>
      </c>
      <c r="C82" s="117">
        <v>10117596114</v>
      </c>
      <c r="D82" s="118" t="s">
        <v>290</v>
      </c>
      <c r="E82" s="119" t="s">
        <v>291</v>
      </c>
      <c r="F82" s="121" t="s">
        <v>173</v>
      </c>
      <c r="G82" s="123" t="s">
        <v>292</v>
      </c>
      <c r="H82" s="126">
        <v>1.4620370370370372E-2</v>
      </c>
      <c r="I82" s="125">
        <f t="shared" si="1"/>
        <v>2.7939814814814841E-3</v>
      </c>
      <c r="J82" s="124">
        <f t="shared" si="0"/>
        <v>35.635154394299292</v>
      </c>
      <c r="K82" s="107"/>
      <c r="L82" s="135"/>
      <c r="M82" s="116">
        <v>0.50597395833333336</v>
      </c>
      <c r="N82" s="113">
        <v>0.49166666666666398</v>
      </c>
    </row>
    <row r="83" spans="1:20" ht="27.75" customHeight="1" x14ac:dyDescent="0.2">
      <c r="A83" s="134">
        <v>61</v>
      </c>
      <c r="B83" s="117">
        <v>75</v>
      </c>
      <c r="C83" s="117">
        <v>10112147037</v>
      </c>
      <c r="D83" s="118" t="s">
        <v>293</v>
      </c>
      <c r="E83" s="119" t="s">
        <v>294</v>
      </c>
      <c r="F83" s="121" t="s">
        <v>172</v>
      </c>
      <c r="G83" s="123" t="s">
        <v>65</v>
      </c>
      <c r="H83" s="126">
        <v>1.4677083333333334E-2</v>
      </c>
      <c r="I83" s="125">
        <f t="shared" si="1"/>
        <v>2.8506944444444456E-3</v>
      </c>
      <c r="J83" s="124">
        <f t="shared" si="0"/>
        <v>35.49463722397477</v>
      </c>
      <c r="K83" s="120"/>
      <c r="L83" s="137"/>
      <c r="M83" s="115">
        <v>0.4831135416666667</v>
      </c>
      <c r="N83" s="113">
        <v>0.468749999999999</v>
      </c>
      <c r="O83" s="104"/>
      <c r="P83" s="104"/>
      <c r="Q83" s="104"/>
      <c r="R83" s="104"/>
      <c r="S83" s="104"/>
      <c r="T83" s="104"/>
    </row>
    <row r="84" spans="1:20" ht="27.75" customHeight="1" x14ac:dyDescent="0.2">
      <c r="A84" s="134">
        <v>62</v>
      </c>
      <c r="B84" s="117">
        <v>71</v>
      </c>
      <c r="C84" s="117">
        <v>10126940951</v>
      </c>
      <c r="D84" s="118" t="s">
        <v>295</v>
      </c>
      <c r="E84" s="119" t="s">
        <v>296</v>
      </c>
      <c r="F84" s="105" t="s">
        <v>172</v>
      </c>
      <c r="G84" s="123" t="s">
        <v>65</v>
      </c>
      <c r="H84" s="126">
        <v>1.4753472222222223E-2</v>
      </c>
      <c r="I84" s="125">
        <f t="shared" si="1"/>
        <v>2.9270833333333354E-3</v>
      </c>
      <c r="J84" s="124">
        <f t="shared" si="0"/>
        <v>35.299764705882353</v>
      </c>
      <c r="K84" s="107"/>
      <c r="L84" s="135"/>
      <c r="M84" s="116">
        <v>0.53452465277777772</v>
      </c>
      <c r="N84" s="113">
        <v>0.52013888888888404</v>
      </c>
    </row>
    <row r="85" spans="1:20" ht="27.75" customHeight="1" x14ac:dyDescent="0.2">
      <c r="A85" s="134">
        <v>63</v>
      </c>
      <c r="B85" s="117">
        <v>31</v>
      </c>
      <c r="C85" s="117">
        <v>10127889733</v>
      </c>
      <c r="D85" s="118" t="s">
        <v>297</v>
      </c>
      <c r="E85" s="119" t="s">
        <v>298</v>
      </c>
      <c r="F85" s="121" t="s">
        <v>172</v>
      </c>
      <c r="G85" s="123" t="s">
        <v>104</v>
      </c>
      <c r="H85" s="126">
        <v>1.4998842592592591E-2</v>
      </c>
      <c r="I85" s="125">
        <f t="shared" si="1"/>
        <v>3.1724537037037034E-3</v>
      </c>
      <c r="J85" s="124">
        <f t="shared" si="0"/>
        <v>34.727777777777781</v>
      </c>
      <c r="K85" s="107"/>
      <c r="L85" s="135"/>
      <c r="M85" s="116">
        <v>0.52968553240740734</v>
      </c>
      <c r="N85" s="113">
        <v>0.51527777777777295</v>
      </c>
    </row>
    <row r="86" spans="1:20" ht="27.75" customHeight="1" x14ac:dyDescent="0.2">
      <c r="A86" s="134">
        <v>64</v>
      </c>
      <c r="B86" s="117">
        <v>33</v>
      </c>
      <c r="C86" s="117">
        <v>10126131003</v>
      </c>
      <c r="D86" s="118" t="s">
        <v>299</v>
      </c>
      <c r="E86" s="119" t="s">
        <v>300</v>
      </c>
      <c r="F86" s="121" t="s">
        <v>172</v>
      </c>
      <c r="G86" s="123" t="s">
        <v>104</v>
      </c>
      <c r="H86" s="126">
        <v>1.5050925925925926E-2</v>
      </c>
      <c r="I86" s="125">
        <f t="shared" si="1"/>
        <v>3.2245370370370379E-3</v>
      </c>
      <c r="J86" s="124">
        <f t="shared" si="0"/>
        <v>34.620923076923077</v>
      </c>
      <c r="K86" s="107"/>
      <c r="L86" s="135"/>
      <c r="M86" s="116">
        <v>0.51649386574074074</v>
      </c>
      <c r="N86" s="113">
        <v>0.50208333333333</v>
      </c>
    </row>
    <row r="87" spans="1:20" ht="27.75" customHeight="1" x14ac:dyDescent="0.2">
      <c r="A87" s="134">
        <v>65</v>
      </c>
      <c r="B87" s="117">
        <v>34</v>
      </c>
      <c r="C87" s="117">
        <v>10125915680</v>
      </c>
      <c r="D87" s="118" t="s">
        <v>301</v>
      </c>
      <c r="E87" s="119" t="s">
        <v>302</v>
      </c>
      <c r="F87" s="121" t="s">
        <v>172</v>
      </c>
      <c r="G87" s="123" t="s">
        <v>104</v>
      </c>
      <c r="H87" s="126">
        <v>1.5246527777777776E-2</v>
      </c>
      <c r="I87" s="125">
        <f t="shared" si="1"/>
        <v>3.4201388888888875E-3</v>
      </c>
      <c r="J87" s="124">
        <f t="shared" si="0"/>
        <v>34.174031890660594</v>
      </c>
      <c r="K87" s="107"/>
      <c r="L87" s="135"/>
      <c r="M87" s="116">
        <v>0.49220787037037034</v>
      </c>
      <c r="N87" s="113">
        <v>0.47777777777777602</v>
      </c>
    </row>
    <row r="88" spans="1:20" ht="27.75" customHeight="1" x14ac:dyDescent="0.2">
      <c r="A88" s="134">
        <v>66</v>
      </c>
      <c r="B88" s="117">
        <v>72</v>
      </c>
      <c r="C88" s="117">
        <v>10126949641</v>
      </c>
      <c r="D88" s="118" t="s">
        <v>303</v>
      </c>
      <c r="E88" s="119" t="s">
        <v>304</v>
      </c>
      <c r="F88" s="105" t="s">
        <v>172</v>
      </c>
      <c r="G88" s="123" t="s">
        <v>65</v>
      </c>
      <c r="H88" s="126">
        <v>1.5290509259259261E-2</v>
      </c>
      <c r="I88" s="125">
        <f t="shared" si="1"/>
        <v>3.4641203703703726E-3</v>
      </c>
      <c r="J88" s="124">
        <f t="shared" ref="J88:J96" si="2">IFERROR($K$19*3600/(HOUR(H88)*3600+MINUTE(H88)*60+SECOND(H88)),"")</f>
        <v>34.070552611657838</v>
      </c>
      <c r="K88" s="107"/>
      <c r="L88" s="135"/>
      <c r="M88" s="116">
        <v>0.48947442129629631</v>
      </c>
      <c r="N88" s="113">
        <v>0.47499999999999898</v>
      </c>
    </row>
    <row r="89" spans="1:20" ht="27.75" customHeight="1" x14ac:dyDescent="0.2">
      <c r="A89" s="134">
        <v>67</v>
      </c>
      <c r="B89" s="117">
        <v>28</v>
      </c>
      <c r="C89" s="117">
        <v>10105861437</v>
      </c>
      <c r="D89" s="118" t="s">
        <v>305</v>
      </c>
      <c r="E89" s="119" t="s">
        <v>306</v>
      </c>
      <c r="F89" s="105" t="s">
        <v>172</v>
      </c>
      <c r="G89" s="123" t="s">
        <v>104</v>
      </c>
      <c r="H89" s="126">
        <v>1.5333333333333332E-2</v>
      </c>
      <c r="I89" s="125">
        <f t="shared" ref="I89:I96" si="3">H89-$H$23</f>
        <v>3.5069444444444445E-3</v>
      </c>
      <c r="J89" s="124">
        <f t="shared" si="2"/>
        <v>33.967698113207554</v>
      </c>
      <c r="K89" s="107"/>
      <c r="L89" s="135"/>
      <c r="M89" s="116">
        <v>0.53254780092592591</v>
      </c>
      <c r="N89" s="113">
        <v>0.51805555555555105</v>
      </c>
    </row>
    <row r="90" spans="1:20" ht="27.75" customHeight="1" x14ac:dyDescent="0.2">
      <c r="A90" s="134">
        <v>68</v>
      </c>
      <c r="B90" s="117">
        <v>39</v>
      </c>
      <c r="C90" s="117">
        <v>10127317736</v>
      </c>
      <c r="D90" s="118" t="s">
        <v>307</v>
      </c>
      <c r="E90" s="119" t="s">
        <v>308</v>
      </c>
      <c r="F90" s="105" t="s">
        <v>173</v>
      </c>
      <c r="G90" s="123" t="s">
        <v>113</v>
      </c>
      <c r="H90" s="126">
        <v>1.5349537037037037E-2</v>
      </c>
      <c r="I90" s="125">
        <f t="shared" si="3"/>
        <v>3.5231481481481485E-3</v>
      </c>
      <c r="J90" s="124">
        <f t="shared" si="2"/>
        <v>33.942081447963801</v>
      </c>
      <c r="K90" s="107"/>
      <c r="L90" s="135"/>
      <c r="M90" s="116">
        <v>0.50897997685185181</v>
      </c>
      <c r="N90" s="113">
        <v>0.49444444444444202</v>
      </c>
    </row>
    <row r="91" spans="1:20" ht="27.75" customHeight="1" x14ac:dyDescent="0.2">
      <c r="A91" s="134">
        <v>69</v>
      </c>
      <c r="B91" s="117">
        <v>100</v>
      </c>
      <c r="C91" s="117">
        <v>10105420388</v>
      </c>
      <c r="D91" s="118" t="s">
        <v>163</v>
      </c>
      <c r="E91" s="119" t="s">
        <v>309</v>
      </c>
      <c r="F91" s="121" t="s">
        <v>173</v>
      </c>
      <c r="G91" s="123" t="s">
        <v>34</v>
      </c>
      <c r="H91" s="126">
        <v>1.5423611111111112E-2</v>
      </c>
      <c r="I91" s="125">
        <f t="shared" si="3"/>
        <v>3.5972222222222239E-3</v>
      </c>
      <c r="J91" s="124">
        <f t="shared" si="2"/>
        <v>33.76384096024006</v>
      </c>
      <c r="K91" s="107"/>
      <c r="L91" s="135"/>
      <c r="M91" s="116">
        <v>0.5187387731481482</v>
      </c>
      <c r="N91" s="113">
        <v>0.50416666666666299</v>
      </c>
    </row>
    <row r="92" spans="1:20" ht="27.75" customHeight="1" x14ac:dyDescent="0.2">
      <c r="A92" s="134">
        <v>70</v>
      </c>
      <c r="B92" s="117">
        <v>101</v>
      </c>
      <c r="C92" s="117">
        <v>10104082091</v>
      </c>
      <c r="D92" s="118" t="s">
        <v>57</v>
      </c>
      <c r="E92" s="119" t="s">
        <v>310</v>
      </c>
      <c r="F92" s="105" t="s">
        <v>173</v>
      </c>
      <c r="G92" s="123" t="s">
        <v>34</v>
      </c>
      <c r="H92" s="126">
        <v>1.5446759259259259E-2</v>
      </c>
      <c r="I92" s="125">
        <f t="shared" si="3"/>
        <v>3.620370370370371E-3</v>
      </c>
      <c r="J92" s="124">
        <f t="shared" si="2"/>
        <v>33.713258426966298</v>
      </c>
      <c r="K92" s="107"/>
      <c r="L92" s="135"/>
      <c r="M92" s="116">
        <v>0.50350300925925928</v>
      </c>
      <c r="N92" s="113">
        <v>0.48888888888888599</v>
      </c>
    </row>
    <row r="93" spans="1:20" ht="27.75" customHeight="1" x14ac:dyDescent="0.2">
      <c r="A93" s="134">
        <v>71</v>
      </c>
      <c r="B93" s="117">
        <v>11</v>
      </c>
      <c r="C93" s="117">
        <v>10127677141</v>
      </c>
      <c r="D93" s="118" t="s">
        <v>311</v>
      </c>
      <c r="E93" s="119" t="s">
        <v>312</v>
      </c>
      <c r="F93" s="121" t="s">
        <v>172</v>
      </c>
      <c r="G93" s="123" t="s">
        <v>158</v>
      </c>
      <c r="H93" s="126">
        <v>1.5464120370370371E-2</v>
      </c>
      <c r="I93" s="125">
        <f t="shared" si="3"/>
        <v>3.6377314814814831E-3</v>
      </c>
      <c r="J93" s="124">
        <f t="shared" si="2"/>
        <v>33.688023952095811</v>
      </c>
      <c r="K93" s="107"/>
      <c r="L93" s="135"/>
      <c r="M93" s="116">
        <v>0.52089953703703706</v>
      </c>
      <c r="N93" s="113">
        <v>0.50624999999999598</v>
      </c>
    </row>
    <row r="94" spans="1:20" ht="27.75" customHeight="1" x14ac:dyDescent="0.2">
      <c r="A94" s="134">
        <v>72</v>
      </c>
      <c r="B94" s="117">
        <v>13</v>
      </c>
      <c r="C94" s="117">
        <v>10128427576</v>
      </c>
      <c r="D94" s="118" t="s">
        <v>313</v>
      </c>
      <c r="E94" s="119" t="s">
        <v>314</v>
      </c>
      <c r="F94" s="121" t="s">
        <v>172</v>
      </c>
      <c r="G94" s="123" t="s">
        <v>158</v>
      </c>
      <c r="H94" s="126">
        <v>1.5674768518518518E-2</v>
      </c>
      <c r="I94" s="125">
        <f t="shared" si="3"/>
        <v>3.8483796296296304E-3</v>
      </c>
      <c r="J94" s="124">
        <f t="shared" si="2"/>
        <v>33.240177252584935</v>
      </c>
      <c r="K94" s="107"/>
      <c r="L94" s="135"/>
      <c r="M94" s="116">
        <v>0.48897650462962966</v>
      </c>
      <c r="N94" s="113">
        <v>0.47430555555555398</v>
      </c>
    </row>
    <row r="95" spans="1:20" ht="27.75" customHeight="1" x14ac:dyDescent="0.2">
      <c r="A95" s="134">
        <v>73</v>
      </c>
      <c r="B95" s="117">
        <v>8</v>
      </c>
      <c r="C95" s="117"/>
      <c r="D95" s="118" t="s">
        <v>315</v>
      </c>
      <c r="E95" s="119" t="s">
        <v>316</v>
      </c>
      <c r="F95" s="121" t="s">
        <v>171</v>
      </c>
      <c r="G95" s="123" t="s">
        <v>158</v>
      </c>
      <c r="H95" s="126">
        <v>1.576736111111111E-2</v>
      </c>
      <c r="I95" s="125">
        <f t="shared" si="3"/>
        <v>3.9409722222222224E-3</v>
      </c>
      <c r="J95" s="124">
        <f t="shared" si="2"/>
        <v>33.04493392070485</v>
      </c>
      <c r="K95" s="107"/>
      <c r="L95" s="135"/>
      <c r="M95" s="116">
        <v>0.49038726851851849</v>
      </c>
      <c r="N95" s="113">
        <v>0.47569444444444298</v>
      </c>
    </row>
    <row r="96" spans="1:20" ht="27.75" customHeight="1" thickBot="1" x14ac:dyDescent="0.25">
      <c r="A96" s="139">
        <v>74</v>
      </c>
      <c r="B96" s="140">
        <v>14</v>
      </c>
      <c r="C96" s="140">
        <v>10127676838</v>
      </c>
      <c r="D96" s="141" t="s">
        <v>317</v>
      </c>
      <c r="E96" s="142" t="s">
        <v>318</v>
      </c>
      <c r="F96" s="143"/>
      <c r="G96" s="144" t="s">
        <v>158</v>
      </c>
      <c r="H96" s="145">
        <v>1.644560185185185E-2</v>
      </c>
      <c r="I96" s="146">
        <f t="shared" si="3"/>
        <v>4.6192129629629621E-3</v>
      </c>
      <c r="J96" s="147">
        <f t="shared" si="2"/>
        <v>31.672906403940889</v>
      </c>
      <c r="K96" s="148"/>
      <c r="L96" s="149"/>
      <c r="M96" s="116">
        <v>0.51330636574074073</v>
      </c>
      <c r="N96" s="113">
        <v>0.49861111111110801</v>
      </c>
    </row>
    <row r="97" spans="1:12" ht="6.75" customHeight="1" thickTop="1" thickBot="1" x14ac:dyDescent="0.25">
      <c r="A97" s="128"/>
      <c r="B97" s="129"/>
      <c r="C97" s="129"/>
      <c r="D97" s="130"/>
      <c r="E97" s="131"/>
      <c r="F97" s="122"/>
      <c r="G97" s="132"/>
      <c r="H97" s="133"/>
      <c r="I97" s="133"/>
      <c r="J97" s="133"/>
      <c r="K97" s="133"/>
      <c r="L97" s="133"/>
    </row>
    <row r="98" spans="1:12" ht="15.75" thickTop="1" x14ac:dyDescent="0.2">
      <c r="A98" s="231" t="s">
        <v>51</v>
      </c>
      <c r="B98" s="232"/>
      <c r="C98" s="232"/>
      <c r="D98" s="232"/>
      <c r="E98" s="232"/>
      <c r="F98" s="232"/>
      <c r="G98" s="232" t="s">
        <v>52</v>
      </c>
      <c r="H98" s="232"/>
      <c r="I98" s="232"/>
      <c r="J98" s="232"/>
      <c r="K98" s="232"/>
      <c r="L98" s="233"/>
    </row>
    <row r="99" spans="1:12" x14ac:dyDescent="0.2">
      <c r="A99" s="150" t="s">
        <v>331</v>
      </c>
      <c r="B99" s="151"/>
      <c r="C99" s="152"/>
      <c r="D99" s="151"/>
      <c r="E99" s="153"/>
      <c r="F99" s="154"/>
      <c r="G99" s="155" t="s">
        <v>319</v>
      </c>
      <c r="H99" s="156">
        <v>14</v>
      </c>
      <c r="I99" s="157"/>
      <c r="J99" s="158"/>
      <c r="K99" s="159" t="s">
        <v>320</v>
      </c>
      <c r="L99" s="160">
        <f>COUNTIF(F23:F96,"ЗМС")</f>
        <v>0</v>
      </c>
    </row>
    <row r="100" spans="1:12" x14ac:dyDescent="0.2">
      <c r="A100" s="150" t="s">
        <v>332</v>
      </c>
      <c r="B100" s="151"/>
      <c r="C100" s="161"/>
      <c r="D100" s="151"/>
      <c r="E100" s="162"/>
      <c r="F100" s="163"/>
      <c r="G100" s="164" t="s">
        <v>321</v>
      </c>
      <c r="H100" s="165">
        <f>H101+H106</f>
        <v>74</v>
      </c>
      <c r="I100" s="166"/>
      <c r="J100" s="167"/>
      <c r="K100" s="159" t="s">
        <v>322</v>
      </c>
      <c r="L100" s="160">
        <f>COUNTIF(F23:F96,"МСМК")</f>
        <v>0</v>
      </c>
    </row>
    <row r="101" spans="1:12" x14ac:dyDescent="0.2">
      <c r="A101" s="150" t="s">
        <v>333</v>
      </c>
      <c r="B101" s="151"/>
      <c r="C101" s="168"/>
      <c r="D101" s="151"/>
      <c r="E101" s="162"/>
      <c r="F101" s="163"/>
      <c r="G101" s="164" t="s">
        <v>323</v>
      </c>
      <c r="H101" s="165">
        <f>H102+H103+H104+H105</f>
        <v>74</v>
      </c>
      <c r="I101" s="166"/>
      <c r="J101" s="167"/>
      <c r="K101" s="159" t="s">
        <v>324</v>
      </c>
      <c r="L101" s="160">
        <f>COUNTIF(F23:F96,"МС")</f>
        <v>0</v>
      </c>
    </row>
    <row r="102" spans="1:12" x14ac:dyDescent="0.2">
      <c r="A102" s="150" t="s">
        <v>334</v>
      </c>
      <c r="B102" s="151"/>
      <c r="C102" s="168"/>
      <c r="D102" s="151"/>
      <c r="E102" s="162"/>
      <c r="F102" s="163"/>
      <c r="G102" s="164" t="s">
        <v>325</v>
      </c>
      <c r="H102" s="165">
        <f>COUNT(A23:A204)</f>
        <v>74</v>
      </c>
      <c r="I102" s="166"/>
      <c r="J102" s="167"/>
      <c r="K102" s="169" t="s">
        <v>64</v>
      </c>
      <c r="L102" s="160">
        <f>COUNTIF(F23:F96,"КМС")</f>
        <v>14</v>
      </c>
    </row>
    <row r="103" spans="1:12" x14ac:dyDescent="0.2">
      <c r="A103" s="170"/>
      <c r="B103" s="151"/>
      <c r="C103" s="168"/>
      <c r="D103" s="151"/>
      <c r="E103" s="162"/>
      <c r="F103" s="163"/>
      <c r="G103" s="164" t="s">
        <v>326</v>
      </c>
      <c r="H103" s="165">
        <f>COUNTIF(A23:A203,"ЛИМ")</f>
        <v>0</v>
      </c>
      <c r="I103" s="166"/>
      <c r="J103" s="167"/>
      <c r="K103" s="169" t="s">
        <v>173</v>
      </c>
      <c r="L103" s="160">
        <f>COUNTIF(F23:F96,"1 СР")</f>
        <v>24</v>
      </c>
    </row>
    <row r="104" spans="1:12" x14ac:dyDescent="0.2">
      <c r="A104" s="170"/>
      <c r="B104" s="151"/>
      <c r="C104" s="151"/>
      <c r="D104" s="151"/>
      <c r="E104" s="162"/>
      <c r="F104" s="163"/>
      <c r="G104" s="164" t="s">
        <v>327</v>
      </c>
      <c r="H104" s="165">
        <f>COUNTIF(A23:A203,"НФ")</f>
        <v>0</v>
      </c>
      <c r="I104" s="166"/>
      <c r="J104" s="167"/>
      <c r="K104" s="169" t="s">
        <v>172</v>
      </c>
      <c r="L104" s="160">
        <f>COUNTIF(F23:F96,"2 СР")</f>
        <v>27</v>
      </c>
    </row>
    <row r="105" spans="1:12" x14ac:dyDescent="0.2">
      <c r="A105" s="170"/>
      <c r="B105" s="151"/>
      <c r="C105" s="151"/>
      <c r="D105" s="151"/>
      <c r="E105" s="162"/>
      <c r="F105" s="163"/>
      <c r="G105" s="164" t="s">
        <v>328</v>
      </c>
      <c r="H105" s="165">
        <f>COUNTIF(A23:A203,"ДСКВ")</f>
        <v>0</v>
      </c>
      <c r="I105" s="166"/>
      <c r="J105" s="167"/>
      <c r="K105" s="169" t="s">
        <v>171</v>
      </c>
      <c r="L105" s="160">
        <f>COUNTIF(F23:F97,"3 СР")</f>
        <v>8</v>
      </c>
    </row>
    <row r="106" spans="1:12" x14ac:dyDescent="0.2">
      <c r="A106" s="170"/>
      <c r="B106" s="151"/>
      <c r="C106" s="151"/>
      <c r="D106" s="151"/>
      <c r="E106" s="171"/>
      <c r="F106" s="172"/>
      <c r="G106" s="164" t="s">
        <v>329</v>
      </c>
      <c r="H106" s="165">
        <f>COUNTIF(A23:A203,"НС")</f>
        <v>0</v>
      </c>
      <c r="I106" s="173"/>
      <c r="J106" s="174"/>
      <c r="K106" s="159"/>
      <c r="L106" s="175"/>
    </row>
    <row r="107" spans="1:12" x14ac:dyDescent="0.2">
      <c r="A107" s="176"/>
      <c r="B107" s="177"/>
      <c r="C107" s="177"/>
      <c r="D107" s="178"/>
      <c r="E107" s="179"/>
      <c r="F107" s="180"/>
      <c r="G107" s="180"/>
      <c r="H107" s="181"/>
      <c r="I107" s="182"/>
      <c r="J107" s="183"/>
      <c r="K107" s="180"/>
      <c r="L107" s="184"/>
    </row>
    <row r="108" spans="1:12" ht="15.75" x14ac:dyDescent="0.2">
      <c r="A108" s="234" t="s">
        <v>53</v>
      </c>
      <c r="B108" s="235"/>
      <c r="C108" s="235"/>
      <c r="D108" s="235"/>
      <c r="E108" s="235" t="s">
        <v>54</v>
      </c>
      <c r="F108" s="235"/>
      <c r="G108" s="235"/>
      <c r="H108" s="235" t="s">
        <v>55</v>
      </c>
      <c r="I108" s="235"/>
      <c r="J108" s="235" t="s">
        <v>330</v>
      </c>
      <c r="K108" s="235"/>
      <c r="L108" s="236"/>
    </row>
    <row r="109" spans="1:12" x14ac:dyDescent="0.2">
      <c r="A109" s="241"/>
      <c r="B109" s="242"/>
      <c r="C109" s="242"/>
      <c r="D109" s="242"/>
      <c r="E109" s="242"/>
      <c r="F109" s="239"/>
      <c r="G109" s="239"/>
      <c r="H109" s="239"/>
      <c r="I109" s="239"/>
      <c r="J109" s="239"/>
      <c r="K109" s="239"/>
      <c r="L109" s="240"/>
    </row>
    <row r="110" spans="1:12" x14ac:dyDescent="0.2">
      <c r="A110" s="185"/>
      <c r="B110" s="186"/>
      <c r="C110" s="186"/>
      <c r="D110" s="186"/>
      <c r="E110" s="187"/>
      <c r="F110" s="186"/>
      <c r="G110" s="186"/>
      <c r="H110" s="181"/>
      <c r="I110" s="181"/>
      <c r="J110" s="186"/>
      <c r="K110" s="186"/>
      <c r="L110" s="188"/>
    </row>
    <row r="111" spans="1:12" x14ac:dyDescent="0.2">
      <c r="A111" s="185"/>
      <c r="B111" s="186"/>
      <c r="C111" s="186"/>
      <c r="D111" s="186"/>
      <c r="E111" s="187"/>
      <c r="F111" s="186"/>
      <c r="G111" s="186"/>
      <c r="H111" s="181"/>
      <c r="I111" s="181"/>
      <c r="J111" s="186"/>
      <c r="K111" s="186"/>
      <c r="L111" s="188"/>
    </row>
    <row r="112" spans="1:12" x14ac:dyDescent="0.2">
      <c r="A112" s="241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3"/>
    </row>
    <row r="113" spans="1:12" x14ac:dyDescent="0.2">
      <c r="A113" s="241"/>
      <c r="B113" s="242"/>
      <c r="C113" s="242"/>
      <c r="D113" s="242"/>
      <c r="E113" s="242"/>
      <c r="F113" s="244"/>
      <c r="G113" s="244"/>
      <c r="H113" s="244"/>
      <c r="I113" s="244"/>
      <c r="J113" s="244"/>
      <c r="K113" s="244"/>
      <c r="L113" s="245"/>
    </row>
    <row r="114" spans="1:12" ht="13.5" thickBot="1" x14ac:dyDescent="0.25">
      <c r="A114" s="237"/>
      <c r="B114" s="238"/>
      <c r="C114" s="238"/>
      <c r="D114" s="238"/>
      <c r="E114" s="239" t="str">
        <f>G17</f>
        <v>Лелюк А.Ф. (ВК, г. Майкоп)</v>
      </c>
      <c r="F114" s="239"/>
      <c r="G114" s="239"/>
      <c r="H114" s="239" t="str">
        <f>G18</f>
        <v>Азаров С. Н. (ВК, г. Санкт-Петербург)</v>
      </c>
      <c r="I114" s="239"/>
      <c r="J114" s="239" t="str">
        <f>G19</f>
        <v>Воронов А. М. (1К, Майкоп)</v>
      </c>
      <c r="K114" s="239"/>
      <c r="L114" s="240"/>
    </row>
    <row r="115" spans="1:12" ht="13.5" thickTop="1" x14ac:dyDescent="0.2"/>
  </sheetData>
  <sortState ref="A23:U120">
    <sortCondition ref="A23:A120"/>
  </sortState>
  <mergeCells count="40">
    <mergeCell ref="A114:D114"/>
    <mergeCell ref="E114:G114"/>
    <mergeCell ref="H114:I114"/>
    <mergeCell ref="J114:L114"/>
    <mergeCell ref="A109:E109"/>
    <mergeCell ref="F109:L109"/>
    <mergeCell ref="A112:E112"/>
    <mergeCell ref="F112:L112"/>
    <mergeCell ref="A113:E113"/>
    <mergeCell ref="F113:L113"/>
    <mergeCell ref="A98:F98"/>
    <mergeCell ref="G98:L98"/>
    <mergeCell ref="A108:D108"/>
    <mergeCell ref="E108:G108"/>
    <mergeCell ref="H108:I108"/>
    <mergeCell ref="J108:L108"/>
    <mergeCell ref="I21:I22"/>
    <mergeCell ref="J21:J22"/>
    <mergeCell ref="A7:L7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70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2022-05-16T09:53:28Z</dcterms:modified>
</cp:coreProperties>
</file>