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Print_Titles" localSheetId="0">'Итог прот ВМХ гонка классик'!$21:$21</definedName>
    <definedName name="_xlnm.Print_Area" localSheetId="0">'Итог прот ВМХ гонка классик'!$A$1:$J$75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7" i="2" l="1"/>
  <c r="J66" i="2"/>
  <c r="J65" i="2"/>
  <c r="J64" i="2"/>
  <c r="H64" i="2"/>
  <c r="I75" i="2" l="1"/>
  <c r="G75" i="2"/>
  <c r="D75" i="2"/>
  <c r="H67" i="2"/>
  <c r="H66" i="2"/>
  <c r="H65" i="2"/>
  <c r="J63" i="2"/>
  <c r="J62" i="2"/>
  <c r="J61" i="2"/>
  <c r="H63" i="2" l="1"/>
  <c r="H62" i="2" s="1"/>
</calcChain>
</file>

<file path=xl/sharedStrings.xml><?xml version="1.0" encoding="utf-8"?>
<sst xmlns="http://schemas.openxmlformats.org/spreadsheetml/2006/main" count="210" uniqueCount="116">
  <si>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</si>
  <si>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</si>
  <si>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</si>
  <si>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</si>
  <si>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</si>
  <si>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</si>
  <si>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</si>
  <si>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</si>
  <si>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</si>
  <si>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</si>
  <si>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</si>
  <si>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</si>
  <si>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</si>
  <si>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</si>
  <si>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</si>
  <si>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</si>
  <si>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</si>
  <si>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</si>
  <si>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</si>
  <si>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</si>
  <si>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</si>
  <si>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</si>
  <si>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</si>
  <si>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</si>
  <si>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Республика Мордовия</t>
  </si>
  <si>
    <t>Москва</t>
  </si>
  <si>
    <t>КМС</t>
  </si>
  <si>
    <t>Санкт-Петербург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</si>
  <si>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</si>
  <si>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</si>
  <si>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</si>
  <si>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</si>
  <si>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</si>
  <si>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</si>
  <si>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</si>
  <si>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</si>
  <si>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</si>
  <si>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</si>
  <si>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</si>
  <si>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</si>
  <si>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</si>
  <si>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</si>
  <si>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</si>
  <si>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</si>
  <si>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</si>
  <si>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</si>
  <si>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</si>
  <si>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Министерство спорта и молодежной политики Республики Мордовия</t>
  </si>
  <si>
    <t>РОО "Федерация велосипедного спорта Республики Мордовия"</t>
  </si>
  <si>
    <t>ГБУ РМ "СШОР по велоспорту"</t>
  </si>
  <si>
    <t>Юноши 13-14 лет</t>
  </si>
  <si>
    <t xml:space="preserve"> МЕСТО ПРОВЕДЕНИЯ: г. Саранск</t>
  </si>
  <si>
    <t xml:space="preserve">№ ЕКП 2022: 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</si>
  <si>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</si>
  <si>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</si>
  <si>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</si>
  <si>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</si>
  <si>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>Гатилин Александр</t>
  </si>
  <si>
    <t>Шерганов Данила</t>
  </si>
  <si>
    <t>Козинка Роман</t>
  </si>
  <si>
    <t>Есин Николай</t>
  </si>
  <si>
    <t>Подрядчиков Александр</t>
  </si>
  <si>
    <t>Дьяченко Руслан</t>
  </si>
  <si>
    <t>ГБУ СШОР "Нагорная" Москомспорта"</t>
  </si>
  <si>
    <t>Кондратьев Михаил</t>
  </si>
  <si>
    <t>ГБУ МО "СШОР по велоспорту"</t>
  </si>
  <si>
    <t>Журавлев Артем</t>
  </si>
  <si>
    <t>Журавлев Михаил</t>
  </si>
  <si>
    <t>Филиппов Максим</t>
  </si>
  <si>
    <t>Караваев Владимир</t>
  </si>
  <si>
    <t>Авчухов Юрий</t>
  </si>
  <si>
    <t>Беляков Владимир</t>
  </si>
  <si>
    <t>Баштынский Роман</t>
  </si>
  <si>
    <t>Сергеев Александр</t>
  </si>
  <si>
    <t>Шумский Илья</t>
  </si>
  <si>
    <t>Табачков Всеволод</t>
  </si>
  <si>
    <t>Гаврилов Денис</t>
  </si>
  <si>
    <t>Шестаков Артем</t>
  </si>
  <si>
    <t>Козионов Константин</t>
  </si>
  <si>
    <t>БУ УР ССШОР по велоспорту</t>
  </si>
  <si>
    <t>Миненко Матвей</t>
  </si>
  <si>
    <t>Семенов Артем</t>
  </si>
  <si>
    <t>Субач Ярослав</t>
  </si>
  <si>
    <t>Ангарск "МЦ"Перспектива"</t>
  </si>
  <si>
    <t>Ястреб Константин</t>
  </si>
  <si>
    <t>СПб ГБПОУ "Олимпийские надежды"</t>
  </si>
  <si>
    <t>Кшняйкин Андрей</t>
  </si>
  <si>
    <t>Ратников Матвей</t>
  </si>
  <si>
    <t>Зольников Захар</t>
  </si>
  <si>
    <t>МБУ СШ №4 г. Пензы</t>
  </si>
  <si>
    <t>Липатов Никита</t>
  </si>
  <si>
    <t>Хамидуллин Богдан</t>
  </si>
  <si>
    <t>Коровай Тимофей</t>
  </si>
  <si>
    <t>Шапошников Владислав</t>
  </si>
  <si>
    <t>Морозов Илья</t>
  </si>
  <si>
    <t>Климов Николай</t>
  </si>
  <si>
    <t>Туржов Константин</t>
  </si>
  <si>
    <t>ГБУ СШОР Петродворцового района СПб</t>
  </si>
  <si>
    <t>Курышкин Александр</t>
  </si>
  <si>
    <t>Коробов Иван</t>
  </si>
  <si>
    <t>Терехин Кирилл</t>
  </si>
  <si>
    <t>Московская область</t>
  </si>
  <si>
    <t>Удмуртская Республика</t>
  </si>
  <si>
    <t>Иркутская область</t>
  </si>
  <si>
    <t>Пензенская область</t>
  </si>
  <si>
    <t>Температура: +24</t>
  </si>
  <si>
    <t xml:space="preserve">Влажность: </t>
  </si>
  <si>
    <t>Осадки: ясно</t>
  </si>
  <si>
    <t xml:space="preserve">Ветер: </t>
  </si>
  <si>
    <t xml:space="preserve"> ДАТА ПРОВЕДЕНИЯ: 26 февраля 2022 года </t>
  </si>
  <si>
    <t>№ ВРВС: 0080011611Я</t>
  </si>
  <si>
    <t>ВМХ - гонка - "Классик" (или "Классик" - смешанная)</t>
  </si>
  <si>
    <r>
      <t xml:space="preserve">НАЧАЛО ГОНКИ: </t>
    </r>
    <r>
      <rPr>
        <sz val="11"/>
        <rFont val="Calibri"/>
        <family val="2"/>
        <charset val="204"/>
      </rPr>
      <t>14ч 15м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</si>
  <si>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45м</t>
    </r>
  </si>
  <si>
    <t>1 сп.юн.р.</t>
  </si>
  <si>
    <t>290/290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</si>
</sst>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0"/>
    <numFmt numFmtId="165" formatCode="h:mm:ss.00"/>
    <numFmt numFmtId="166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9" fillId="0" borderId="0"/>
  </cellStyleXfs>
  <cellXfs count="10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1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6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3" xfId="13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18" fillId="0" borderId="27" xfId="0" applyFont="1" applyFill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33" xfId="13" applyFont="1" applyFill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49" fontId="11" fillId="0" borderId="16" xfId="2" applyNumberFormat="1" applyFont="1" applyBorder="1" applyAlignment="1">
      <alignment horizontal="left" vertical="center"/>
    </xf>
    <xf numFmtId="0" fontId="5" fillId="0" borderId="17" xfId="2" applyFont="1" applyBorder="1" applyAlignment="1">
      <alignment horizontal="center" vertical="center"/>
    </xf>
    <xf numFmtId="0" fontId="10" fillId="0" borderId="30" xfId="2" applyFont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4" fillId="0" borderId="35" xfId="2" applyFont="1" applyBorder="1" applyAlignment="1">
      <alignment horizontal="left" vertical="center"/>
    </xf>
    <xf numFmtId="49" fontId="5" fillId="0" borderId="36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</cellXfs>
  <cellStyles count="14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МУЖЧИНЫ_1" xfId="13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404812</xdr:colOff>
      <xdr:row>0</xdr:row>
      <xdr:rowOff>91050</xdr:rowOff>
    </xdr:from>
    <xdr:to>
      <xdr:col>9</xdr:col>
      <xdr:colOff>1350169</xdr:colOff>
      <xdr:row>3</xdr:row>
      <xdr:rowOff>35719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13218" y="91050"/>
          <a:ext cx="945357" cy="8019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76"/>
  <sheetViews>
    <sheetView tabSelected="1" view="pageBreakPreview" topLeftCell="A45" zoomScale="80" zoomScaleNormal="100" zoomScaleSheetLayoutView="80" zoomScalePageLayoutView="95" workbookViewId="0">
      <selection activeCell="I53" sqref="I53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14.5703125" style="1" customWidth="1"/>
    <col min="7" max="7" width="21.140625" style="1" customWidth="1"/>
    <col min="8" max="8" width="30.140625" style="1" customWidth="1"/>
    <col min="9" max="9" width="30.7109375" style="1" customWidth="1"/>
    <col min="10" max="10" width="22.85546875" style="1" customWidth="1"/>
    <col min="11" max="1022" width="9.140625" style="1"/>
  </cols>
  <sheetData>
    <row r="1" spans="1:10" ht="22.5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2.5" customHeight="1" x14ac:dyDescent="0.2">
      <c r="A2" s="77" t="s">
        <v>47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22.5" customHeight="1" x14ac:dyDescent="0.2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22.5" customHeight="1" x14ac:dyDescent="0.2">
      <c r="A4" s="77" t="s">
        <v>48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ht="21" customHeight="1" x14ac:dyDescent="0.2">
      <c r="A5" s="77" t="s">
        <v>49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s="3" customFormat="1" ht="28.5" x14ac:dyDescent="0.2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s="3" customFormat="1" ht="18" customHeight="1" x14ac:dyDescent="0.2">
      <c r="A7" s="79" t="s">
        <v>3</v>
      </c>
      <c r="B7" s="79"/>
      <c r="C7" s="79"/>
      <c r="D7" s="79"/>
      <c r="E7" s="79"/>
      <c r="F7" s="79"/>
      <c r="G7" s="79"/>
      <c r="H7" s="79"/>
      <c r="I7" s="79"/>
      <c r="J7" s="79"/>
    </row>
    <row r="8" spans="1:10" s="3" customFormat="1" ht="6" customHeight="1" thickBo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8" customHeight="1" thickTop="1" x14ac:dyDescent="0.2">
      <c r="A9" s="81" t="s">
        <v>4</v>
      </c>
      <c r="B9" s="81"/>
      <c r="C9" s="81"/>
      <c r="D9" s="81"/>
      <c r="E9" s="81"/>
      <c r="F9" s="81"/>
      <c r="G9" s="81"/>
      <c r="H9" s="81"/>
      <c r="I9" s="81"/>
      <c r="J9" s="81"/>
    </row>
    <row r="10" spans="1:10" ht="18" customHeight="1" x14ac:dyDescent="0.2">
      <c r="A10" s="82" t="s">
        <v>111</v>
      </c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9.5" customHeight="1" x14ac:dyDescent="0.2">
      <c r="A11" s="82" t="s">
        <v>50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0" ht="7.5" customHeight="1" x14ac:dyDescent="0.2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15.75" x14ac:dyDescent="0.2">
      <c r="A13" s="84" t="s">
        <v>51</v>
      </c>
      <c r="B13" s="84"/>
      <c r="C13" s="84"/>
      <c r="D13" s="84"/>
      <c r="E13" s="4"/>
      <c r="F13" s="4"/>
      <c r="G13" s="41"/>
      <c r="H13" s="5" t="s">
        <v>112</v>
      </c>
      <c r="I13" s="4"/>
      <c r="J13" s="6" t="s">
        <v>110</v>
      </c>
    </row>
    <row r="14" spans="1:10" ht="15.75" x14ac:dyDescent="0.2">
      <c r="A14" s="85" t="s">
        <v>109</v>
      </c>
      <c r="B14" s="85"/>
      <c r="C14" s="85"/>
      <c r="D14" s="85"/>
      <c r="E14" s="7"/>
      <c r="F14" s="7"/>
      <c r="G14" s="41"/>
      <c r="H14" s="8" t="s">
        <v>113</v>
      </c>
      <c r="I14" s="7"/>
      <c r="J14" s="9" t="s">
        <v>52</v>
      </c>
    </row>
    <row r="15" spans="1:10" ht="15" x14ac:dyDescent="0.2">
      <c r="A15" s="86" t="s">
        <v>5</v>
      </c>
      <c r="B15" s="86"/>
      <c r="C15" s="86"/>
      <c r="D15" s="86"/>
      <c r="E15" s="86"/>
      <c r="F15" s="86"/>
      <c r="G15" s="86"/>
      <c r="H15" s="86"/>
      <c r="I15" s="87" t="s">
        <v>6</v>
      </c>
      <c r="J15" s="88"/>
    </row>
    <row r="16" spans="1:10" ht="15" x14ac:dyDescent="0.2">
      <c r="A16" s="10" t="s">
        <v>7</v>
      </c>
      <c r="B16" s="11"/>
      <c r="C16" s="11"/>
      <c r="D16" s="12"/>
      <c r="E16" s="13"/>
      <c r="F16" s="12"/>
      <c r="G16" s="14"/>
      <c r="H16" s="56"/>
      <c r="I16" s="89" t="s">
        <v>56</v>
      </c>
      <c r="J16" s="89"/>
    </row>
    <row r="17" spans="1:10" ht="15" x14ac:dyDescent="0.2">
      <c r="A17" s="10" t="s">
        <v>8</v>
      </c>
      <c r="B17" s="11"/>
      <c r="C17" s="11"/>
      <c r="D17" s="14"/>
      <c r="E17" s="13"/>
      <c r="F17" s="12"/>
      <c r="G17" s="15"/>
      <c r="H17" s="60" t="s">
        <v>53</v>
      </c>
      <c r="I17" s="16" t="s">
        <v>9</v>
      </c>
      <c r="J17" s="17">
        <v>5</v>
      </c>
    </row>
    <row r="18" spans="1:10" ht="15" x14ac:dyDescent="0.2">
      <c r="A18" s="18" t="s">
        <v>10</v>
      </c>
      <c r="B18" s="11"/>
      <c r="C18" s="11"/>
      <c r="D18" s="14"/>
      <c r="E18" s="13"/>
      <c r="F18" s="12"/>
      <c r="G18" s="15"/>
      <c r="H18" s="60" t="s">
        <v>54</v>
      </c>
      <c r="I18" s="16" t="s">
        <v>11</v>
      </c>
      <c r="J18" s="17">
        <v>1</v>
      </c>
    </row>
    <row r="19" spans="1:10" ht="15.75" thickBot="1" x14ac:dyDescent="0.25">
      <c r="A19" s="73" t="s">
        <v>12</v>
      </c>
      <c r="B19" s="72"/>
      <c r="C19" s="72"/>
      <c r="D19" s="20"/>
      <c r="E19" s="20"/>
      <c r="F19" s="20"/>
      <c r="G19" s="20"/>
      <c r="H19" s="74" t="s">
        <v>55</v>
      </c>
      <c r="I19" s="75" t="s">
        <v>46</v>
      </c>
      <c r="J19" s="76" t="s">
        <v>115</v>
      </c>
    </row>
    <row r="20" spans="1:10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</row>
    <row r="21" spans="1:10" s="28" customFormat="1" ht="42.75" customHeight="1" thickTop="1" x14ac:dyDescent="0.2">
      <c r="A21" s="24" t="s">
        <v>13</v>
      </c>
      <c r="B21" s="25" t="s">
        <v>14</v>
      </c>
      <c r="C21" s="25" t="s">
        <v>15</v>
      </c>
      <c r="D21" s="25" t="s">
        <v>16</v>
      </c>
      <c r="E21" s="25" t="s">
        <v>17</v>
      </c>
      <c r="F21" s="25" t="s">
        <v>18</v>
      </c>
      <c r="G21" s="25" t="s">
        <v>19</v>
      </c>
      <c r="H21" s="25" t="s">
        <v>20</v>
      </c>
      <c r="I21" s="26" t="s">
        <v>21</v>
      </c>
      <c r="J21" s="27" t="s">
        <v>22</v>
      </c>
    </row>
    <row r="22" spans="1:10" s="29" customFormat="1" ht="27" customHeight="1" x14ac:dyDescent="0.2">
      <c r="A22" s="46">
        <v>1</v>
      </c>
      <c r="B22" s="47">
        <v>60</v>
      </c>
      <c r="C22" s="47">
        <v>10093067339</v>
      </c>
      <c r="D22" s="48" t="s">
        <v>59</v>
      </c>
      <c r="E22" s="57">
        <v>2008</v>
      </c>
      <c r="F22" s="47" t="s">
        <v>26</v>
      </c>
      <c r="G22" s="47" t="s">
        <v>24</v>
      </c>
      <c r="H22" s="49" t="s">
        <v>49</v>
      </c>
      <c r="I22" s="50"/>
      <c r="J22" s="68"/>
    </row>
    <row r="23" spans="1:10" s="29" customFormat="1" ht="27" customHeight="1" x14ac:dyDescent="0.2">
      <c r="A23" s="46">
        <v>2</v>
      </c>
      <c r="B23" s="47">
        <v>239</v>
      </c>
      <c r="C23" s="47">
        <v>10115647222</v>
      </c>
      <c r="D23" s="48" t="s">
        <v>64</v>
      </c>
      <c r="E23" s="57">
        <v>2008</v>
      </c>
      <c r="F23" s="47" t="s">
        <v>39</v>
      </c>
      <c r="G23" s="47" t="s">
        <v>101</v>
      </c>
      <c r="H23" s="49" t="s">
        <v>65</v>
      </c>
      <c r="I23" s="50"/>
      <c r="J23" s="69"/>
    </row>
    <row r="24" spans="1:10" s="29" customFormat="1" ht="27" customHeight="1" x14ac:dyDescent="0.2">
      <c r="A24" s="46">
        <v>3</v>
      </c>
      <c r="B24" s="47">
        <v>50</v>
      </c>
      <c r="C24" s="47">
        <v>10091231514</v>
      </c>
      <c r="D24" s="48" t="s">
        <v>58</v>
      </c>
      <c r="E24" s="57">
        <v>2008</v>
      </c>
      <c r="F24" s="47" t="s">
        <v>26</v>
      </c>
      <c r="G24" s="47" t="s">
        <v>24</v>
      </c>
      <c r="H24" s="49" t="s">
        <v>49</v>
      </c>
      <c r="I24" s="50"/>
      <c r="J24" s="69"/>
    </row>
    <row r="25" spans="1:10" s="29" customFormat="1" ht="27" customHeight="1" x14ac:dyDescent="0.2">
      <c r="A25" s="46">
        <v>4</v>
      </c>
      <c r="B25" s="47">
        <v>85</v>
      </c>
      <c r="C25" s="47">
        <v>10090065086</v>
      </c>
      <c r="D25" s="48" t="s">
        <v>60</v>
      </c>
      <c r="E25" s="57">
        <v>2009</v>
      </c>
      <c r="F25" s="47" t="s">
        <v>41</v>
      </c>
      <c r="G25" s="49" t="s">
        <v>24</v>
      </c>
      <c r="H25" s="49" t="s">
        <v>49</v>
      </c>
      <c r="I25" s="50"/>
      <c r="J25" s="69"/>
    </row>
    <row r="26" spans="1:10" s="29" customFormat="1" ht="27" customHeight="1" x14ac:dyDescent="0.2">
      <c r="A26" s="46">
        <v>5</v>
      </c>
      <c r="B26" s="47">
        <v>318</v>
      </c>
      <c r="C26" s="47">
        <v>10091604760</v>
      </c>
      <c r="D26" s="48" t="s">
        <v>71</v>
      </c>
      <c r="E26" s="57">
        <v>2008</v>
      </c>
      <c r="F26" s="47" t="s">
        <v>39</v>
      </c>
      <c r="G26" s="47" t="s">
        <v>25</v>
      </c>
      <c r="H26" s="49" t="s">
        <v>63</v>
      </c>
      <c r="I26" s="50"/>
      <c r="J26" s="69"/>
    </row>
    <row r="27" spans="1:10" s="29" customFormat="1" ht="27" customHeight="1" x14ac:dyDescent="0.2">
      <c r="A27" s="46">
        <v>6</v>
      </c>
      <c r="B27" s="47">
        <v>67</v>
      </c>
      <c r="C27" s="47">
        <v>10076198736</v>
      </c>
      <c r="D27" s="48" t="s">
        <v>57</v>
      </c>
      <c r="E27" s="57">
        <v>2009</v>
      </c>
      <c r="F27" s="47" t="s">
        <v>41</v>
      </c>
      <c r="G27" s="47" t="s">
        <v>24</v>
      </c>
      <c r="H27" s="49" t="s">
        <v>49</v>
      </c>
      <c r="I27" s="50"/>
      <c r="J27" s="69"/>
    </row>
    <row r="28" spans="1:10" s="29" customFormat="1" ht="27" customHeight="1" x14ac:dyDescent="0.2">
      <c r="A28" s="46">
        <v>7</v>
      </c>
      <c r="B28" s="47">
        <v>41</v>
      </c>
      <c r="C28" s="47">
        <v>10090868974</v>
      </c>
      <c r="D28" s="48" t="s">
        <v>61</v>
      </c>
      <c r="E28" s="57">
        <v>2008</v>
      </c>
      <c r="F28" s="47" t="s">
        <v>26</v>
      </c>
      <c r="G28" s="47" t="s">
        <v>24</v>
      </c>
      <c r="H28" s="49" t="s">
        <v>49</v>
      </c>
      <c r="I28" s="50"/>
      <c r="J28" s="69"/>
    </row>
    <row r="29" spans="1:10" s="29" customFormat="1" ht="27" customHeight="1" x14ac:dyDescent="0.2">
      <c r="A29" s="46">
        <v>8</v>
      </c>
      <c r="B29" s="47">
        <v>333</v>
      </c>
      <c r="C29" s="47">
        <v>10063187501</v>
      </c>
      <c r="D29" s="48" t="s">
        <v>80</v>
      </c>
      <c r="E29" s="57">
        <v>2008</v>
      </c>
      <c r="F29" s="47" t="s">
        <v>41</v>
      </c>
      <c r="G29" s="47" t="s">
        <v>25</v>
      </c>
      <c r="H29" s="49" t="s">
        <v>63</v>
      </c>
      <c r="I29" s="50"/>
      <c r="J29" s="69"/>
    </row>
    <row r="30" spans="1:10" s="29" customFormat="1" ht="27" customHeight="1" x14ac:dyDescent="0.2">
      <c r="A30" s="46">
        <v>9</v>
      </c>
      <c r="B30" s="47">
        <v>628</v>
      </c>
      <c r="C30" s="47">
        <v>10080701556</v>
      </c>
      <c r="D30" s="48" t="s">
        <v>62</v>
      </c>
      <c r="E30" s="57">
        <v>2009</v>
      </c>
      <c r="F30" s="47" t="s">
        <v>41</v>
      </c>
      <c r="G30" s="47" t="s">
        <v>25</v>
      </c>
      <c r="H30" s="49" t="s">
        <v>63</v>
      </c>
      <c r="I30" s="50"/>
      <c r="J30" s="69"/>
    </row>
    <row r="31" spans="1:10" s="29" customFormat="1" ht="27" customHeight="1" x14ac:dyDescent="0.2">
      <c r="A31" s="46">
        <v>10</v>
      </c>
      <c r="B31" s="47">
        <v>630</v>
      </c>
      <c r="C31" s="47">
        <v>10080701960</v>
      </c>
      <c r="D31" s="48" t="s">
        <v>73</v>
      </c>
      <c r="E31" s="57">
        <v>2009</v>
      </c>
      <c r="F31" s="47" t="s">
        <v>41</v>
      </c>
      <c r="G31" s="47" t="s">
        <v>25</v>
      </c>
      <c r="H31" s="49" t="s">
        <v>63</v>
      </c>
      <c r="I31" s="50"/>
      <c r="J31" s="69"/>
    </row>
    <row r="32" spans="1:10" s="29" customFormat="1" ht="27" customHeight="1" x14ac:dyDescent="0.2">
      <c r="A32" s="46">
        <v>11</v>
      </c>
      <c r="B32" s="47">
        <v>931</v>
      </c>
      <c r="C32" s="47">
        <v>10022560564</v>
      </c>
      <c r="D32" s="48" t="s">
        <v>70</v>
      </c>
      <c r="E32" s="57">
        <v>2009</v>
      </c>
      <c r="F32" s="47" t="s">
        <v>41</v>
      </c>
      <c r="G32" s="47" t="s">
        <v>25</v>
      </c>
      <c r="H32" s="49" t="s">
        <v>63</v>
      </c>
      <c r="I32" s="50"/>
      <c r="J32" s="69"/>
    </row>
    <row r="33" spans="1:10" s="29" customFormat="1" ht="27" customHeight="1" x14ac:dyDescent="0.2">
      <c r="A33" s="46">
        <v>12</v>
      </c>
      <c r="B33" s="47">
        <v>123</v>
      </c>
      <c r="C33" s="47">
        <v>10076198534</v>
      </c>
      <c r="D33" s="48" t="s">
        <v>66</v>
      </c>
      <c r="E33" s="57">
        <v>2009</v>
      </c>
      <c r="F33" s="47" t="s">
        <v>41</v>
      </c>
      <c r="G33" s="47" t="s">
        <v>24</v>
      </c>
      <c r="H33" s="49" t="s">
        <v>49</v>
      </c>
      <c r="I33" s="50"/>
      <c r="J33" s="69"/>
    </row>
    <row r="34" spans="1:10" s="29" customFormat="1" ht="27" customHeight="1" x14ac:dyDescent="0.2">
      <c r="A34" s="46">
        <v>13</v>
      </c>
      <c r="B34" s="47">
        <v>58</v>
      </c>
      <c r="C34" s="47">
        <v>10090414387</v>
      </c>
      <c r="D34" s="48" t="s">
        <v>69</v>
      </c>
      <c r="E34" s="57">
        <v>2008</v>
      </c>
      <c r="F34" s="47" t="s">
        <v>41</v>
      </c>
      <c r="G34" s="47" t="s">
        <v>24</v>
      </c>
      <c r="H34" s="49" t="s">
        <v>49</v>
      </c>
      <c r="I34" s="50"/>
      <c r="J34" s="69"/>
    </row>
    <row r="35" spans="1:10" s="29" customFormat="1" ht="27" customHeight="1" x14ac:dyDescent="0.2">
      <c r="A35" s="46">
        <v>14</v>
      </c>
      <c r="B35" s="47">
        <v>57</v>
      </c>
      <c r="C35" s="47">
        <v>10118497709</v>
      </c>
      <c r="D35" s="48" t="s">
        <v>99</v>
      </c>
      <c r="E35" s="57">
        <v>2008</v>
      </c>
      <c r="F35" s="47" t="s">
        <v>41</v>
      </c>
      <c r="G35" s="47" t="s">
        <v>24</v>
      </c>
      <c r="H35" s="49" t="s">
        <v>49</v>
      </c>
      <c r="I35" s="50"/>
      <c r="J35" s="69"/>
    </row>
    <row r="36" spans="1:10" s="29" customFormat="1" ht="27" customHeight="1" x14ac:dyDescent="0.2">
      <c r="A36" s="46">
        <v>15</v>
      </c>
      <c r="B36" s="47">
        <v>880</v>
      </c>
      <c r="C36" s="47">
        <v>10089252007</v>
      </c>
      <c r="D36" s="48" t="s">
        <v>68</v>
      </c>
      <c r="E36" s="57">
        <v>2008</v>
      </c>
      <c r="F36" s="47" t="s">
        <v>41</v>
      </c>
      <c r="G36" s="47" t="s">
        <v>25</v>
      </c>
      <c r="H36" s="49" t="s">
        <v>63</v>
      </c>
      <c r="I36" s="50"/>
      <c r="J36" s="69"/>
    </row>
    <row r="37" spans="1:10" s="29" customFormat="1" ht="27" customHeight="1" x14ac:dyDescent="0.2">
      <c r="A37" s="46">
        <v>16</v>
      </c>
      <c r="B37" s="47">
        <v>184</v>
      </c>
      <c r="C37" s="47">
        <v>10092520503</v>
      </c>
      <c r="D37" s="48" t="s">
        <v>78</v>
      </c>
      <c r="E37" s="57">
        <v>2008</v>
      </c>
      <c r="F37" s="47" t="s">
        <v>37</v>
      </c>
      <c r="G37" s="47" t="s">
        <v>102</v>
      </c>
      <c r="H37" s="49" t="s">
        <v>79</v>
      </c>
      <c r="I37" s="50"/>
      <c r="J37" s="69"/>
    </row>
    <row r="38" spans="1:10" s="29" customFormat="1" ht="27" customHeight="1" x14ac:dyDescent="0.2">
      <c r="A38" s="46">
        <v>17</v>
      </c>
      <c r="B38" s="47">
        <v>821</v>
      </c>
      <c r="C38" s="47">
        <v>10064795778</v>
      </c>
      <c r="D38" s="48" t="s">
        <v>84</v>
      </c>
      <c r="E38" s="57">
        <v>2009</v>
      </c>
      <c r="F38" s="47" t="s">
        <v>41</v>
      </c>
      <c r="G38" s="47" t="s">
        <v>27</v>
      </c>
      <c r="H38" s="49" t="s">
        <v>85</v>
      </c>
      <c r="I38" s="50"/>
      <c r="J38" s="69"/>
    </row>
    <row r="39" spans="1:10" s="29" customFormat="1" ht="27" customHeight="1" x14ac:dyDescent="0.2">
      <c r="A39" s="46">
        <v>18</v>
      </c>
      <c r="B39" s="47">
        <v>65</v>
      </c>
      <c r="C39" s="47">
        <v>10091230605</v>
      </c>
      <c r="D39" s="48" t="s">
        <v>77</v>
      </c>
      <c r="E39" s="57">
        <v>2008</v>
      </c>
      <c r="F39" s="47" t="s">
        <v>41</v>
      </c>
      <c r="G39" s="47" t="s">
        <v>24</v>
      </c>
      <c r="H39" s="49" t="s">
        <v>49</v>
      </c>
      <c r="I39" s="50"/>
      <c r="J39" s="69"/>
    </row>
    <row r="40" spans="1:10" s="29" customFormat="1" ht="27" customHeight="1" x14ac:dyDescent="0.2">
      <c r="A40" s="46">
        <v>19</v>
      </c>
      <c r="B40" s="47">
        <v>81</v>
      </c>
      <c r="C40" s="47">
        <v>10090064480</v>
      </c>
      <c r="D40" s="48" t="s">
        <v>67</v>
      </c>
      <c r="E40" s="57">
        <v>2009</v>
      </c>
      <c r="F40" s="47" t="s">
        <v>41</v>
      </c>
      <c r="G40" s="47" t="s">
        <v>24</v>
      </c>
      <c r="H40" s="49" t="s">
        <v>49</v>
      </c>
      <c r="I40" s="50"/>
      <c r="J40" s="69"/>
    </row>
    <row r="41" spans="1:10" s="29" customFormat="1" ht="27" customHeight="1" x14ac:dyDescent="0.2">
      <c r="A41" s="46">
        <v>20</v>
      </c>
      <c r="B41" s="47">
        <v>386</v>
      </c>
      <c r="C41" s="47">
        <v>10091156136</v>
      </c>
      <c r="D41" s="48" t="s">
        <v>82</v>
      </c>
      <c r="E41" s="57">
        <v>2009</v>
      </c>
      <c r="F41" s="47" t="s">
        <v>41</v>
      </c>
      <c r="G41" s="47" t="s">
        <v>103</v>
      </c>
      <c r="H41" s="49" t="s">
        <v>83</v>
      </c>
      <c r="I41" s="50"/>
      <c r="J41" s="69"/>
    </row>
    <row r="42" spans="1:10" s="29" customFormat="1" ht="27" customHeight="1" x14ac:dyDescent="0.2">
      <c r="A42" s="46">
        <v>21</v>
      </c>
      <c r="B42" s="47">
        <v>75</v>
      </c>
      <c r="C42" s="47">
        <v>10090437528</v>
      </c>
      <c r="D42" s="48" t="s">
        <v>75</v>
      </c>
      <c r="E42" s="57">
        <v>2008</v>
      </c>
      <c r="F42" s="47" t="s">
        <v>114</v>
      </c>
      <c r="G42" s="47" t="s">
        <v>24</v>
      </c>
      <c r="H42" s="49" t="s">
        <v>49</v>
      </c>
      <c r="I42" s="50"/>
      <c r="J42" s="69"/>
    </row>
    <row r="43" spans="1:10" s="29" customFormat="1" ht="27" customHeight="1" x14ac:dyDescent="0.2">
      <c r="A43" s="46">
        <v>22</v>
      </c>
      <c r="B43" s="47">
        <v>625</v>
      </c>
      <c r="C43" s="47">
        <v>10094844156</v>
      </c>
      <c r="D43" s="48" t="s">
        <v>74</v>
      </c>
      <c r="E43" s="57">
        <v>2009</v>
      </c>
      <c r="F43" s="47" t="s">
        <v>41</v>
      </c>
      <c r="G43" s="47" t="s">
        <v>25</v>
      </c>
      <c r="H43" s="49" t="s">
        <v>63</v>
      </c>
      <c r="I43" s="50"/>
      <c r="J43" s="69"/>
    </row>
    <row r="44" spans="1:10" s="29" customFormat="1" ht="27" customHeight="1" x14ac:dyDescent="0.2">
      <c r="A44" s="46">
        <v>23</v>
      </c>
      <c r="B44" s="47">
        <v>54</v>
      </c>
      <c r="C44" s="47">
        <v>10090410246</v>
      </c>
      <c r="D44" s="48" t="s">
        <v>81</v>
      </c>
      <c r="E44" s="57">
        <v>2008</v>
      </c>
      <c r="F44" s="47" t="s">
        <v>41</v>
      </c>
      <c r="G44" s="47" t="s">
        <v>24</v>
      </c>
      <c r="H44" s="49" t="s">
        <v>49</v>
      </c>
      <c r="I44" s="50"/>
      <c r="J44" s="69"/>
    </row>
    <row r="45" spans="1:10" s="29" customFormat="1" ht="27" customHeight="1" x14ac:dyDescent="0.2">
      <c r="A45" s="46">
        <v>24</v>
      </c>
      <c r="B45" s="47">
        <v>891</v>
      </c>
      <c r="C45" s="47">
        <v>10091865565</v>
      </c>
      <c r="D45" s="48" t="s">
        <v>76</v>
      </c>
      <c r="E45" s="57">
        <v>2009</v>
      </c>
      <c r="F45" s="47" t="s">
        <v>41</v>
      </c>
      <c r="G45" s="47" t="s">
        <v>25</v>
      </c>
      <c r="H45" s="49" t="s">
        <v>63</v>
      </c>
      <c r="I45" s="50"/>
      <c r="J45" s="69"/>
    </row>
    <row r="46" spans="1:10" s="29" customFormat="1" ht="27" customHeight="1" x14ac:dyDescent="0.2">
      <c r="A46" s="46">
        <v>25</v>
      </c>
      <c r="B46" s="47">
        <v>57</v>
      </c>
      <c r="C46" s="47">
        <v>10092780379</v>
      </c>
      <c r="D46" s="48" t="s">
        <v>93</v>
      </c>
      <c r="E46" s="57">
        <v>2008</v>
      </c>
      <c r="F46" s="47"/>
      <c r="G46" s="47" t="s">
        <v>24</v>
      </c>
      <c r="H46" s="49" t="s">
        <v>49</v>
      </c>
      <c r="I46" s="50"/>
      <c r="J46" s="69"/>
    </row>
    <row r="47" spans="1:10" s="29" customFormat="1" ht="27" customHeight="1" x14ac:dyDescent="0.2">
      <c r="A47" s="46">
        <v>26</v>
      </c>
      <c r="B47" s="47">
        <v>37</v>
      </c>
      <c r="C47" s="47">
        <v>10118497305</v>
      </c>
      <c r="D47" s="48" t="s">
        <v>86</v>
      </c>
      <c r="E47" s="57">
        <v>2008</v>
      </c>
      <c r="F47" s="47" t="s">
        <v>114</v>
      </c>
      <c r="G47" s="47" t="s">
        <v>24</v>
      </c>
      <c r="H47" s="49" t="s">
        <v>49</v>
      </c>
      <c r="I47" s="50"/>
      <c r="J47" s="69"/>
    </row>
    <row r="48" spans="1:10" s="29" customFormat="1" ht="27" customHeight="1" x14ac:dyDescent="0.2">
      <c r="A48" s="46">
        <v>27</v>
      </c>
      <c r="B48" s="47">
        <v>36</v>
      </c>
      <c r="C48" s="47">
        <v>10080172706</v>
      </c>
      <c r="D48" s="48" t="s">
        <v>72</v>
      </c>
      <c r="E48" s="57">
        <v>2008</v>
      </c>
      <c r="F48" s="47" t="s">
        <v>41</v>
      </c>
      <c r="G48" s="47" t="s">
        <v>25</v>
      </c>
      <c r="H48" s="49" t="s">
        <v>63</v>
      </c>
      <c r="I48" s="50"/>
      <c r="J48" s="69"/>
    </row>
    <row r="49" spans="1:10" s="29" customFormat="1" ht="27" customHeight="1" x14ac:dyDescent="0.2">
      <c r="A49" s="46">
        <v>28</v>
      </c>
      <c r="B49" s="47">
        <v>198</v>
      </c>
      <c r="C49" s="47">
        <v>10113022663</v>
      </c>
      <c r="D49" s="48" t="s">
        <v>96</v>
      </c>
      <c r="E49" s="57">
        <v>2009</v>
      </c>
      <c r="F49" s="47" t="s">
        <v>41</v>
      </c>
      <c r="G49" s="47" t="s">
        <v>27</v>
      </c>
      <c r="H49" s="49" t="s">
        <v>97</v>
      </c>
      <c r="I49" s="50"/>
      <c r="J49" s="69"/>
    </row>
    <row r="50" spans="1:10" s="29" customFormat="1" ht="27" customHeight="1" x14ac:dyDescent="0.2">
      <c r="A50" s="46">
        <v>29</v>
      </c>
      <c r="B50" s="47">
        <v>158</v>
      </c>
      <c r="C50" s="47"/>
      <c r="D50" s="48" t="s">
        <v>95</v>
      </c>
      <c r="E50" s="57">
        <v>2009</v>
      </c>
      <c r="F50" s="47" t="s">
        <v>41</v>
      </c>
      <c r="G50" s="47" t="s">
        <v>24</v>
      </c>
      <c r="H50" s="49" t="s">
        <v>49</v>
      </c>
      <c r="I50" s="50"/>
      <c r="J50" s="69"/>
    </row>
    <row r="51" spans="1:10" s="29" customFormat="1" ht="27" customHeight="1" x14ac:dyDescent="0.2">
      <c r="A51" s="46">
        <v>30</v>
      </c>
      <c r="B51" s="47">
        <v>39</v>
      </c>
      <c r="C51" s="47"/>
      <c r="D51" s="48" t="s">
        <v>94</v>
      </c>
      <c r="E51" s="57">
        <v>2009</v>
      </c>
      <c r="F51" s="47" t="s">
        <v>114</v>
      </c>
      <c r="G51" s="47" t="s">
        <v>24</v>
      </c>
      <c r="H51" s="49" t="s">
        <v>49</v>
      </c>
      <c r="I51" s="50"/>
      <c r="J51" s="69"/>
    </row>
    <row r="52" spans="1:10" s="29" customFormat="1" ht="27" customHeight="1" x14ac:dyDescent="0.2">
      <c r="A52" s="46">
        <v>31</v>
      </c>
      <c r="B52" s="47">
        <v>165</v>
      </c>
      <c r="C52" s="47">
        <v>10092367525</v>
      </c>
      <c r="D52" s="48" t="s">
        <v>88</v>
      </c>
      <c r="E52" s="57">
        <v>2008</v>
      </c>
      <c r="F52" s="47" t="s">
        <v>37</v>
      </c>
      <c r="G52" s="47" t="s">
        <v>104</v>
      </c>
      <c r="H52" s="49" t="s">
        <v>89</v>
      </c>
      <c r="I52" s="50"/>
      <c r="J52" s="69"/>
    </row>
    <row r="53" spans="1:10" s="29" customFormat="1" ht="27" customHeight="1" x14ac:dyDescent="0.2">
      <c r="A53" s="46">
        <v>32</v>
      </c>
      <c r="B53" s="47">
        <v>585</v>
      </c>
      <c r="C53" s="47"/>
      <c r="D53" s="48" t="s">
        <v>90</v>
      </c>
      <c r="E53" s="57">
        <v>2008</v>
      </c>
      <c r="F53" s="47" t="s">
        <v>41</v>
      </c>
      <c r="G53" s="47" t="s">
        <v>104</v>
      </c>
      <c r="H53" s="49" t="s">
        <v>89</v>
      </c>
      <c r="I53" s="50"/>
      <c r="J53" s="69"/>
    </row>
    <row r="54" spans="1:10" s="29" customFormat="1" ht="27" customHeight="1" x14ac:dyDescent="0.2">
      <c r="A54" s="46">
        <v>33</v>
      </c>
      <c r="B54" s="47">
        <v>69</v>
      </c>
      <c r="C54" s="47"/>
      <c r="D54" s="48" t="s">
        <v>92</v>
      </c>
      <c r="E54" s="57">
        <v>2009</v>
      </c>
      <c r="F54" s="47" t="s">
        <v>41</v>
      </c>
      <c r="G54" s="47" t="s">
        <v>24</v>
      </c>
      <c r="H54" s="49" t="s">
        <v>49</v>
      </c>
      <c r="I54" s="50"/>
      <c r="J54" s="69"/>
    </row>
    <row r="55" spans="1:10" s="29" customFormat="1" ht="27" customHeight="1" x14ac:dyDescent="0.2">
      <c r="A55" s="46">
        <v>34</v>
      </c>
      <c r="B55" s="47">
        <v>158</v>
      </c>
      <c r="C55" s="47">
        <v>10100512592</v>
      </c>
      <c r="D55" s="48" t="s">
        <v>91</v>
      </c>
      <c r="E55" s="57">
        <v>2009</v>
      </c>
      <c r="F55" s="47" t="s">
        <v>41</v>
      </c>
      <c r="G55" s="47" t="s">
        <v>104</v>
      </c>
      <c r="H55" s="49" t="s">
        <v>89</v>
      </c>
      <c r="I55" s="50"/>
      <c r="J55" s="69"/>
    </row>
    <row r="56" spans="1:10" s="29" customFormat="1" ht="27" customHeight="1" x14ac:dyDescent="0.2">
      <c r="A56" s="46">
        <v>35</v>
      </c>
      <c r="B56" s="47">
        <v>80</v>
      </c>
      <c r="C56" s="47"/>
      <c r="D56" s="48" t="s">
        <v>87</v>
      </c>
      <c r="E56" s="57">
        <v>2009</v>
      </c>
      <c r="F56" s="47" t="s">
        <v>114</v>
      </c>
      <c r="G56" s="47" t="s">
        <v>24</v>
      </c>
      <c r="H56" s="49" t="s">
        <v>49</v>
      </c>
      <c r="I56" s="50"/>
      <c r="J56" s="69"/>
    </row>
    <row r="57" spans="1:10" s="29" customFormat="1" ht="27" customHeight="1" x14ac:dyDescent="0.2">
      <c r="A57" s="46">
        <v>36</v>
      </c>
      <c r="B57" s="47">
        <v>2</v>
      </c>
      <c r="C57" s="47"/>
      <c r="D57" s="48" t="s">
        <v>100</v>
      </c>
      <c r="E57" s="57">
        <v>2009</v>
      </c>
      <c r="F57" s="47"/>
      <c r="G57" s="47" t="s">
        <v>24</v>
      </c>
      <c r="H57" s="49" t="s">
        <v>49</v>
      </c>
      <c r="I57" s="50"/>
      <c r="J57" s="69"/>
    </row>
    <row r="58" spans="1:10" s="29" customFormat="1" ht="27" customHeight="1" thickBot="1" x14ac:dyDescent="0.25">
      <c r="A58" s="65">
        <v>37</v>
      </c>
      <c r="B58" s="64">
        <v>580</v>
      </c>
      <c r="C58" s="64"/>
      <c r="D58" s="66" t="s">
        <v>98</v>
      </c>
      <c r="E58" s="62">
        <v>2009</v>
      </c>
      <c r="F58" s="64" t="s">
        <v>41</v>
      </c>
      <c r="G58" s="64" t="s">
        <v>104</v>
      </c>
      <c r="H58" s="67" t="s">
        <v>89</v>
      </c>
      <c r="I58" s="63"/>
      <c r="J58" s="70"/>
    </row>
    <row r="59" spans="1:10" ht="7.5" customHeight="1" thickTop="1" thickBot="1" x14ac:dyDescent="0.25">
      <c r="A59" s="30"/>
      <c r="B59" s="31"/>
      <c r="C59" s="31"/>
      <c r="D59" s="32"/>
      <c r="E59" s="33"/>
      <c r="F59" s="34"/>
      <c r="G59" s="33"/>
      <c r="H59" s="33"/>
      <c r="I59" s="35"/>
      <c r="J59" s="35"/>
    </row>
    <row r="60" spans="1:10" ht="13.5" thickTop="1" x14ac:dyDescent="0.2">
      <c r="A60" s="90" t="s">
        <v>28</v>
      </c>
      <c r="B60" s="90"/>
      <c r="C60" s="90"/>
      <c r="D60" s="90"/>
      <c r="E60" s="51"/>
      <c r="F60" s="51"/>
      <c r="G60" s="91" t="s">
        <v>29</v>
      </c>
      <c r="H60" s="91"/>
      <c r="I60" s="91"/>
      <c r="J60" s="92"/>
    </row>
    <row r="61" spans="1:10" ht="15" x14ac:dyDescent="0.2">
      <c r="A61" s="36" t="s">
        <v>105</v>
      </c>
      <c r="B61" s="37"/>
      <c r="C61" s="52"/>
      <c r="D61" s="38"/>
      <c r="E61" s="53"/>
      <c r="F61" s="53"/>
      <c r="G61" s="54" t="s">
        <v>30</v>
      </c>
      <c r="H61" s="38">
        <v>6</v>
      </c>
      <c r="I61" s="54" t="s">
        <v>31</v>
      </c>
      <c r="J61" s="61">
        <f>COUNTIF(F$21:F168,"ЗМС")</f>
        <v>0</v>
      </c>
    </row>
    <row r="62" spans="1:10" ht="15" x14ac:dyDescent="0.2">
      <c r="A62" s="36" t="s">
        <v>106</v>
      </c>
      <c r="B62" s="37"/>
      <c r="C62" s="55"/>
      <c r="D62" s="38"/>
      <c r="E62" s="45"/>
      <c r="F62" s="45"/>
      <c r="G62" s="54" t="s">
        <v>32</v>
      </c>
      <c r="H62" s="39">
        <f>H63+H67</f>
        <v>37</v>
      </c>
      <c r="I62" s="54" t="s">
        <v>33</v>
      </c>
      <c r="J62" s="61">
        <f>COUNTIF(F$21:F168,"МСМК")</f>
        <v>0</v>
      </c>
    </row>
    <row r="63" spans="1:10" ht="15" x14ac:dyDescent="0.2">
      <c r="A63" s="36" t="s">
        <v>107</v>
      </c>
      <c r="B63" s="37"/>
      <c r="C63" s="56"/>
      <c r="D63" s="38"/>
      <c r="E63" s="45"/>
      <c r="F63" s="45"/>
      <c r="G63" s="54" t="s">
        <v>34</v>
      </c>
      <c r="H63" s="39">
        <f>H64+H65+H66</f>
        <v>37</v>
      </c>
      <c r="I63" s="54" t="s">
        <v>23</v>
      </c>
      <c r="J63" s="61">
        <f>COUNTIF(F$21:F58,"МС")</f>
        <v>0</v>
      </c>
    </row>
    <row r="64" spans="1:10" ht="15" x14ac:dyDescent="0.2">
      <c r="A64" s="36" t="s">
        <v>108</v>
      </c>
      <c r="B64" s="37"/>
      <c r="C64" s="56"/>
      <c r="D64" s="38"/>
      <c r="E64" s="45"/>
      <c r="F64" s="45"/>
      <c r="G64" s="54" t="s">
        <v>35</v>
      </c>
      <c r="H64" s="39">
        <f>COUNT(A10:A123)</f>
        <v>37</v>
      </c>
      <c r="I64" s="54" t="s">
        <v>26</v>
      </c>
      <c r="J64" s="61">
        <f>COUNTIF(F$20:F58,"КМС")</f>
        <v>3</v>
      </c>
    </row>
    <row r="65" spans="1:10" ht="15" x14ac:dyDescent="0.2">
      <c r="A65" s="40"/>
      <c r="B65" s="37"/>
      <c r="C65" s="56"/>
      <c r="D65" s="38"/>
      <c r="E65" s="41"/>
      <c r="F65" s="41"/>
      <c r="G65" s="54" t="s">
        <v>36</v>
      </c>
      <c r="H65" s="39">
        <f>COUNTIF(A10:A122,"НФ")</f>
        <v>0</v>
      </c>
      <c r="I65" s="54" t="s">
        <v>37</v>
      </c>
      <c r="J65" s="61">
        <f>COUNTIF(F$22:F169,"1 СР")</f>
        <v>2</v>
      </c>
    </row>
    <row r="66" spans="1:10" x14ac:dyDescent="0.2">
      <c r="A66" s="42"/>
      <c r="B66" s="15"/>
      <c r="C66" s="15"/>
      <c r="D66" s="38"/>
      <c r="E66" s="41"/>
      <c r="F66" s="41"/>
      <c r="G66" s="54" t="s">
        <v>38</v>
      </c>
      <c r="H66" s="39">
        <f>COUNTIF(A10:A122,"ДСКВ")</f>
        <v>0</v>
      </c>
      <c r="I66" s="54" t="s">
        <v>39</v>
      </c>
      <c r="J66" s="61">
        <f>COUNTIF(F$22:F170,"2 СР")</f>
        <v>2</v>
      </c>
    </row>
    <row r="67" spans="1:10" ht="15" x14ac:dyDescent="0.2">
      <c r="A67" s="43"/>
      <c r="B67" s="37"/>
      <c r="C67" s="19"/>
      <c r="D67" s="38"/>
      <c r="E67" s="45"/>
      <c r="F67" s="45"/>
      <c r="G67" s="54" t="s">
        <v>40</v>
      </c>
      <c r="H67" s="39">
        <f>COUNTIF(A10:A122,"НС")</f>
        <v>0</v>
      </c>
      <c r="I67" s="54" t="s">
        <v>41</v>
      </c>
      <c r="J67" s="61">
        <f>COUNTIF(F$22:F171,"3 СР")</f>
        <v>24</v>
      </c>
    </row>
    <row r="68" spans="1:10" ht="5.25" customHeight="1" x14ac:dyDescent="0.2">
      <c r="A68" s="43"/>
      <c r="B68" s="37"/>
      <c r="C68" s="37"/>
      <c r="D68" s="37"/>
      <c r="E68" s="37"/>
      <c r="F68" s="37"/>
      <c r="G68" s="15"/>
      <c r="H68" s="15"/>
      <c r="I68" s="44"/>
      <c r="J68" s="71"/>
    </row>
    <row r="69" spans="1:10" x14ac:dyDescent="0.2">
      <c r="A69" s="93" t="s">
        <v>42</v>
      </c>
      <c r="B69" s="94"/>
      <c r="C69" s="94"/>
      <c r="D69" s="94" t="s">
        <v>43</v>
      </c>
      <c r="E69" s="94"/>
      <c r="F69" s="94"/>
      <c r="G69" s="94" t="s">
        <v>44</v>
      </c>
      <c r="H69" s="94"/>
      <c r="I69" s="94" t="s">
        <v>45</v>
      </c>
      <c r="J69" s="95"/>
    </row>
    <row r="70" spans="1:10" x14ac:dyDescent="0.2">
      <c r="A70" s="96"/>
      <c r="B70" s="96"/>
      <c r="C70" s="96"/>
      <c r="D70" s="96"/>
      <c r="E70" s="96"/>
      <c r="F70" s="97"/>
      <c r="G70" s="97"/>
      <c r="H70" s="97"/>
      <c r="I70" s="97"/>
      <c r="J70" s="97"/>
    </row>
    <row r="71" spans="1:10" x14ac:dyDescent="0.2">
      <c r="A71" s="58"/>
      <c r="B71" s="45"/>
      <c r="C71" s="45"/>
      <c r="D71" s="45"/>
      <c r="E71" s="45"/>
      <c r="F71" s="45"/>
      <c r="G71" s="45"/>
      <c r="H71" s="45"/>
      <c r="I71" s="45"/>
      <c r="J71" s="59"/>
    </row>
    <row r="72" spans="1:10" x14ac:dyDescent="0.2">
      <c r="A72" s="58"/>
      <c r="B72" s="45"/>
      <c r="C72" s="45"/>
      <c r="D72" s="45"/>
      <c r="E72" s="45"/>
      <c r="F72" s="45"/>
      <c r="G72" s="45"/>
      <c r="H72" s="45"/>
      <c r="I72" s="45"/>
      <c r="J72" s="59"/>
    </row>
    <row r="73" spans="1:10" x14ac:dyDescent="0.2">
      <c r="A73" s="58"/>
      <c r="B73" s="45"/>
      <c r="C73" s="45"/>
      <c r="D73" s="45"/>
      <c r="E73" s="45"/>
      <c r="F73" s="45"/>
      <c r="G73" s="45"/>
      <c r="H73" s="45"/>
      <c r="I73" s="45"/>
      <c r="J73" s="59"/>
    </row>
    <row r="74" spans="1:10" x14ac:dyDescent="0.2">
      <c r="A74" s="58"/>
      <c r="B74" s="45"/>
      <c r="C74" s="45"/>
      <c r="D74" s="45"/>
      <c r="E74" s="45"/>
      <c r="F74" s="45"/>
      <c r="G74" s="45"/>
      <c r="H74" s="45"/>
      <c r="I74" s="45"/>
      <c r="J74" s="59"/>
    </row>
    <row r="75" spans="1:10" ht="13.5" thickBot="1" x14ac:dyDescent="0.25">
      <c r="A75" s="98"/>
      <c r="B75" s="99"/>
      <c r="C75" s="99"/>
      <c r="D75" s="99" t="str">
        <f>H17</f>
        <v>БОЯРОВ В.В. (ВК, г. Саранск)</v>
      </c>
      <c r="E75" s="99"/>
      <c r="F75" s="99"/>
      <c r="G75" s="99" t="str">
        <f>H18</f>
        <v>МЯГКОВА Е.А. (IК, г. Саранск)</v>
      </c>
      <c r="H75" s="99"/>
      <c r="I75" s="99" t="str">
        <f>H19</f>
        <v>КОЧЕТКОВ Д.А. (ВК, г. Саранск)</v>
      </c>
      <c r="J75" s="100"/>
    </row>
    <row r="76" spans="1:10" ht="13.5" thickTop="1" x14ac:dyDescent="0.2"/>
  </sheetData>
  <mergeCells count="29">
    <mergeCell ref="A70:E70"/>
    <mergeCell ref="F70:J70"/>
    <mergeCell ref="A75:C75"/>
    <mergeCell ref="G75:H75"/>
    <mergeCell ref="I75:J75"/>
    <mergeCell ref="D75:F75"/>
    <mergeCell ref="I16:J16"/>
    <mergeCell ref="A60:D60"/>
    <mergeCell ref="G60:J60"/>
    <mergeCell ref="A69:C69"/>
    <mergeCell ref="D69:F69"/>
    <mergeCell ref="G69:H69"/>
    <mergeCell ref="I69:J69"/>
    <mergeCell ref="A11:J11"/>
    <mergeCell ref="A12:J12"/>
    <mergeCell ref="A13:D13"/>
    <mergeCell ref="A14:D14"/>
    <mergeCell ref="A15:H15"/>
    <mergeCell ref="I15:J15"/>
    <mergeCell ref="A6:J6"/>
    <mergeCell ref="A7:J7"/>
    <mergeCell ref="A8:J8"/>
    <mergeCell ref="A9:J9"/>
    <mergeCell ref="A10:J10"/>
    <mergeCell ref="A1:J1"/>
    <mergeCell ref="A2:J2"/>
    <mergeCell ref="A3:J3"/>
    <mergeCell ref="A4:J4"/>
    <mergeCell ref="A5:J5"/>
  </mergeCells>
  <printOptions horizontalCentered="1"/>
  <pageMargins left="0.196527777777778" right="0.196527777777778" top="0.64583333333333304" bottom="0.59027777777777801" header="0.21319444444444399" footer="0.118055555555556"/>
  <pageSetup paperSize="9" scale="47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2022-03-09T13:27:20Z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