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Оренбург\"/>
    </mc:Choice>
  </mc:AlternateContent>
  <xr:revisionPtr revIDLastSave="0" documentId="13_ncr:1_{72758A89-6261-46FE-92D8-C4D1B8C09D5F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Критериум" sheetId="91" r:id="rId1"/>
  </sheets>
  <externalReferences>
    <externalReference r:id="rId2"/>
  </externalReferences>
  <definedNames>
    <definedName name="_xlnm._FilterDatabase" localSheetId="0" hidden="1">Критериум!$A$21:$AQ$54</definedName>
    <definedName name="_xlnm.Print_Titles" localSheetId="0">Критериум!$21:$22</definedName>
    <definedName name="_xlnm.Print_Area" localSheetId="0">Критериум!$A$1:$AQ$72</definedName>
  </definedNames>
  <calcPr calcId="191029"/>
</workbook>
</file>

<file path=xl/calcChain.xml><?xml version="1.0" encoding="utf-8"?>
<calcChain xmlns="http://schemas.openxmlformats.org/spreadsheetml/2006/main">
  <c r="AM42" i="91" l="1"/>
  <c r="AM48" i="91" l="1"/>
  <c r="AM47" i="91"/>
  <c r="AM46" i="91"/>
  <c r="AM45" i="91"/>
  <c r="AM44" i="91"/>
  <c r="AM43" i="91"/>
  <c r="AM41" i="91"/>
  <c r="AM40" i="91"/>
  <c r="AM39" i="91"/>
  <c r="AM38" i="91"/>
  <c r="AM37" i="91"/>
  <c r="AM36" i="91"/>
  <c r="AM35" i="91"/>
  <c r="AM34" i="91"/>
  <c r="AM33" i="91"/>
  <c r="AM32" i="91"/>
  <c r="AM31" i="91"/>
  <c r="AM30" i="91"/>
  <c r="AM54" i="91"/>
  <c r="AM53" i="91"/>
  <c r="AM52" i="91"/>
  <c r="AM51" i="91"/>
  <c r="AM50" i="91"/>
  <c r="AM49" i="91"/>
  <c r="F72" i="91" l="1"/>
  <c r="A72" i="91"/>
  <c r="AM72" i="91"/>
  <c r="AQ61" i="91" l="1"/>
  <c r="AQ60" i="91"/>
  <c r="AM24" i="91" l="1"/>
  <c r="AM25" i="91"/>
  <c r="AM26" i="91"/>
  <c r="AM27" i="91"/>
  <c r="AM28" i="91"/>
  <c r="AM29" i="91"/>
  <c r="AM23" i="91"/>
  <c r="AQ57" i="91" l="1"/>
  <c r="AQ56" i="91"/>
  <c r="AQ58" i="91"/>
  <c r="A12" i="91"/>
  <c r="A8" i="91"/>
  <c r="AQ59" i="91" l="1"/>
  <c r="AM62" i="91"/>
  <c r="AM61" i="91"/>
  <c r="AM60" i="91"/>
  <c r="AM59" i="91"/>
  <c r="AM58" i="91" l="1"/>
  <c r="AM57" i="91" s="1"/>
</calcChain>
</file>

<file path=xl/sharedStrings.xml><?xml version="1.0" encoding="utf-8"?>
<sst xmlns="http://schemas.openxmlformats.org/spreadsheetml/2006/main" count="235" uniqueCount="160">
  <si>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</si>
  <si>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</si>
  <si>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</si>
  <si>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</si>
  <si>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</si>
  <si>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</si>
  <si>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</si>
  <si>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</si>
  <si>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</si>
  <si>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</si>
  <si>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</si>
  <si>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</si>
  <si>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</si>
  <si>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</si>
  <si>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</si>
  <si>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</si>
  <si>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</si>
  <si>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</si>
  <si>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</si>
  <si>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</si>
  <si>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</si>
  <si>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</si>
  <si>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</si>
  <si>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</si>
  <si>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НФ</t>
  </si>
  <si>
    <t>МС</t>
  </si>
  <si>
    <t>ВЫПОЛНЕНИЕ НТУ ЕВСК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</si>
  <si>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</si>
  <si>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</si>
  <si>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</si>
  <si>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</si>
  <si>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</si>
  <si>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</si>
  <si>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</si>
  <si>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</si>
  <si>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</si>
  <si>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</si>
  <si>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</si>
  <si>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</si>
  <si>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</si>
  <si>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</si>
  <si>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</si>
  <si>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</si>
  <si>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</si>
  <si>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</si>
  <si>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</si>
  <si>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</si>
  <si>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</si>
  <si>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</si>
  <si>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</si>
  <si>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</si>
  <si>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</si>
  <si>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</si>
  <si>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</si>
  <si>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</si>
  <si>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</si>
  <si>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</si>
  <si>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</si>
  <si>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</si>
  <si>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</si>
  <si>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</si>
  <si>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</si>
  <si>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</si>
  <si>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Рейтинговые очки</t>
  </si>
  <si>
    <t>Место на основном финише</t>
  </si>
  <si>
    <t>UCI ID</t>
  </si>
  <si>
    <t>Федерация велосипедного спорта Оренбургской области</t>
  </si>
  <si>
    <t>Министерство физической культуры и спорта Оренбургской области</t>
  </si>
  <si>
    <t>ВСЕРОССИЙСКИЕ СОРЕВНОВАНИЯ</t>
  </si>
  <si>
    <t>Девушки 15-16 лет</t>
  </si>
  <si>
    <t>пр-д Северный</t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</si>
  <si>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</si>
  <si>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</si>
  <si>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</si>
  <si>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МЕСТО ПРОВЕДЕНИЯ: г. Оренбург</t>
  </si>
  <si>
    <t>ДАТА ПРОВЕДЕНИЯ: 14 июля 2024 года</t>
  </si>
  <si>
    <t>СУДЬЯ НА ФИНИШЕ</t>
  </si>
  <si>
    <t>18 v</t>
  </si>
  <si>
    <t>0080721811С</t>
  </si>
  <si>
    <t>№ ЕКП 2024: 2008560021025798</t>
  </si>
  <si>
    <t>2 СР</t>
  </si>
  <si>
    <t>Свердловская область</t>
  </si>
  <si>
    <t>Самарская область</t>
  </si>
  <si>
    <t>Челябинская область</t>
  </si>
  <si>
    <t>Удмуртская республика</t>
  </si>
  <si>
    <t>+23,1</t>
  </si>
  <si>
    <t>без осадков</t>
  </si>
  <si>
    <t>21,6 м/с (с/в)</t>
  </si>
  <si>
    <t xml:space="preserve">10ч 55м </t>
  </si>
  <si>
    <t>11ч 45м</t>
  </si>
  <si>
    <t>272</t>
  </si>
  <si>
    <t>1,7 км/216</t>
  </si>
  <si>
    <t xml:space="preserve">ПЕТРОВА Анна </t>
  </si>
  <si>
    <t>ПИСКУНОВА Софья</t>
  </si>
  <si>
    <t>ШАЙХЛИСЛАМОВА Карина</t>
  </si>
  <si>
    <t>ПИРОГОВА Анастасия</t>
  </si>
  <si>
    <t>ЛУКИНА Ангелина</t>
  </si>
  <si>
    <t>ЛЕПЕХА Диана</t>
  </si>
  <si>
    <t>ПРОНИНА Анастасия</t>
  </si>
  <si>
    <t>ВАСИЛЬЕВА Елена</t>
  </si>
  <si>
    <t>ДУБЫНИНА Ирина</t>
  </si>
  <si>
    <t>ЕРШИХИНА Юлия</t>
  </si>
  <si>
    <t>ПИСКУНОВА Дарья</t>
  </si>
  <si>
    <t>БЕЛЬКОВА Ульяна</t>
  </si>
  <si>
    <t>КАРГАЕВА Полина</t>
  </si>
  <si>
    <t>ЧУГУРОВА Арина</t>
  </si>
  <si>
    <t>ИВАНОВА Александра</t>
  </si>
  <si>
    <t>ШАКИРОВА Екатерина</t>
  </si>
  <si>
    <t xml:space="preserve">ТРАПЕЗНИКОВА Анастасия </t>
  </si>
  <si>
    <t>КИРИЛЛОВА Ника</t>
  </si>
  <si>
    <t>ЗАПАРА Анна</t>
  </si>
  <si>
    <t>БАЙКИНА Екатерина</t>
  </si>
  <si>
    <t>ЧЕРЕВАНЬ Елизавета</t>
  </si>
  <si>
    <t>ХАРЛАМОВА София</t>
  </si>
  <si>
    <t>МУРТАЗАЛИЕВА Самира</t>
  </si>
  <si>
    <t>РОЩУПКИНА Вера</t>
  </si>
  <si>
    <t>ГРИГОРЬЕВА Алена</t>
  </si>
  <si>
    <t>КРАВЦОВА Анастасия</t>
  </si>
  <si>
    <t>ФЕОФАНОВА Мария</t>
  </si>
  <si>
    <t xml:space="preserve">КОНДРАТЬЕВА Ева </t>
  </si>
  <si>
    <t xml:space="preserve">ГУЗАИРОВА Рената </t>
  </si>
  <si>
    <t>ГАРАЙШИНА Виктория</t>
  </si>
  <si>
    <t xml:space="preserve">ЗАХАРОВА Екатерина </t>
  </si>
  <si>
    <t>10114018430</t>
  </si>
  <si>
    <t>10124351859</t>
  </si>
  <si>
    <t>10116905188</t>
  </si>
  <si>
    <t>10128099901</t>
  </si>
  <si>
    <t>10128099392</t>
  </si>
  <si>
    <t>10145987711</t>
  </si>
  <si>
    <t>10131547138</t>
  </si>
  <si>
    <t>10137182737</t>
  </si>
  <si>
    <t>10139116774</t>
  </si>
  <si>
    <t>10150057061</t>
  </si>
  <si>
    <t>10124350748</t>
  </si>
  <si>
    <t>10137215473</t>
  </si>
  <si>
    <t>10142056682</t>
  </si>
  <si>
    <t>10143689316</t>
  </si>
  <si>
    <t>10120340709</t>
  </si>
  <si>
    <t>10120340911</t>
  </si>
  <si>
    <t>10152835002</t>
  </si>
  <si>
    <t>10141013732</t>
  </si>
  <si>
    <t>10154741656</t>
  </si>
  <si>
    <t>10144139556</t>
  </si>
  <si>
    <t>10144069737</t>
  </si>
  <si>
    <t>10150882470</t>
  </si>
  <si>
    <t>10154677695</t>
  </si>
  <si>
    <t>10150336947</t>
  </si>
  <si>
    <t>10112813509</t>
  </si>
  <si>
    <t>10124223739</t>
  </si>
  <si>
    <t>10137252556</t>
  </si>
  <si>
    <t>10152749526</t>
  </si>
  <si>
    <t>10152692633</t>
  </si>
  <si>
    <t>10112255656</t>
  </si>
  <si>
    <t>10152690613</t>
  </si>
  <si>
    <t>Оренбургская область</t>
  </si>
  <si>
    <t>KAZ20080117</t>
  </si>
  <si>
    <t>ПАВЛОВА Малика</t>
  </si>
  <si>
    <t>Республика Казахстан</t>
  </si>
  <si>
    <t>1 сп.р.</t>
  </si>
  <si>
    <t>2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</si>
</sst>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4">
    <xf numFmtId="0" fontId="0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19" fillId="0" borderId="0"/>
    <xf numFmtId="0" fontId="3" fillId="0" borderId="0"/>
    <xf numFmtId="0" fontId="1" fillId="0" borderId="0"/>
    <xf numFmtId="0" fontId="22" fillId="0" borderId="0"/>
    <xf numFmtId="0" fontId="23" fillId="0" borderId="0"/>
    <xf numFmtId="0" fontId="4" fillId="0" borderId="0"/>
  </cellStyleXfs>
  <cellXfs count="146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49" fontId="14" fillId="0" borderId="17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" fontId="20" fillId="0" borderId="1" xfId="9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20" fillId="0" borderId="1" xfId="9" applyFont="1" applyBorder="1" applyAlignment="1">
      <alignment horizontal="center" vertical="center" wrapText="1"/>
    </xf>
    <xf numFmtId="0" fontId="20" fillId="0" borderId="1" xfId="9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6" fillId="0" borderId="21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14" fillId="0" borderId="22" xfId="0" applyNumberFormat="1" applyFont="1" applyBorder="1" applyAlignment="1">
      <alignment horizontal="right" vertical="center"/>
    </xf>
    <xf numFmtId="0" fontId="17" fillId="0" borderId="18" xfId="0" applyFont="1" applyBorder="1" applyAlignment="1">
      <alignment horizontal="center" vertical="center" wrapText="1"/>
    </xf>
    <xf numFmtId="0" fontId="20" fillId="0" borderId="1" xfId="8" applyFont="1" applyBorder="1" applyAlignment="1">
      <alignment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20" fillId="0" borderId="4" xfId="9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49" fontId="14" fillId="0" borderId="2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4" fillId="0" borderId="19" xfId="0" applyFont="1" applyBorder="1" applyAlignment="1">
      <alignment horizontal="center" vertical="center"/>
    </xf>
    <xf numFmtId="49" fontId="14" fillId="0" borderId="19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4" fillId="0" borderId="2" xfId="0" applyNumberFormat="1" applyFont="1" applyBorder="1" applyAlignment="1">
      <alignment vertical="center"/>
    </xf>
    <xf numFmtId="14" fontId="14" fillId="0" borderId="3" xfId="0" applyNumberFormat="1" applyFont="1" applyBorder="1" applyAlignment="1">
      <alignment vertical="center"/>
    </xf>
    <xf numFmtId="14" fontId="14" fillId="0" borderId="5" xfId="0" applyNumberFormat="1" applyFont="1" applyBorder="1" applyAlignment="1">
      <alignment vertical="center"/>
    </xf>
    <xf numFmtId="14" fontId="14" fillId="0" borderId="5" xfId="0" applyNumberFormat="1" applyFont="1" applyBorder="1" applyAlignment="1">
      <alignment horizontal="right" vertical="center"/>
    </xf>
    <xf numFmtId="14" fontId="14" fillId="0" borderId="21" xfId="0" applyNumberFormat="1" applyFont="1" applyBorder="1" applyAlignment="1">
      <alignment horizontal="right" vertical="center"/>
    </xf>
    <xf numFmtId="14" fontId="6" fillId="0" borderId="31" xfId="0" applyNumberFormat="1" applyFont="1" applyBorder="1" applyAlignment="1">
      <alignment vertical="center"/>
    </xf>
    <xf numFmtId="14" fontId="20" fillId="0" borderId="1" xfId="9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4" fontId="6" fillId="0" borderId="5" xfId="0" applyNumberFormat="1" applyFont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7" fillId="2" borderId="39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2" borderId="26" xfId="3" applyFont="1" applyFill="1" applyBorder="1" applyAlignment="1">
      <alignment horizontal="center" vertical="center" wrapText="1"/>
    </xf>
    <xf numFmtId="0" fontId="7" fillId="2" borderId="38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2" borderId="26" xfId="3" applyFont="1" applyFill="1" applyBorder="1" applyAlignment="1">
      <alignment horizontal="center" vertical="center" wrapText="1"/>
    </xf>
    <xf numFmtId="0" fontId="10" fillId="2" borderId="38" xfId="3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4" fontId="7" fillId="2" borderId="26" xfId="3" applyNumberFormat="1" applyFont="1" applyFill="1" applyBorder="1" applyAlignment="1">
      <alignment horizontal="center" vertical="center" wrapText="1"/>
    </xf>
    <xf numFmtId="14" fontId="7" fillId="2" borderId="38" xfId="3" applyNumberFormat="1" applyFont="1" applyFill="1" applyBorder="1" applyAlignment="1">
      <alignment horizontal="center" vertical="center" wrapText="1"/>
    </xf>
    <xf numFmtId="0" fontId="7" fillId="2" borderId="27" xfId="3" applyFont="1" applyFill="1" applyBorder="1" applyAlignment="1">
      <alignment horizontal="center" vertical="center" wrapText="1"/>
    </xf>
    <xf numFmtId="0" fontId="7" fillId="2" borderId="36" xfId="3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</cellXfs>
  <cellStyles count="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12" xr:uid="{0CFDE4C0-0C32-4774-BF50-6539D64F7A99}"/>
    <cellStyle name="Обычный 2 3" xfId="5" xr:uid="{00000000-0005-0000-0000-000004000000}"/>
    <cellStyle name="Обычный 2 4" xfId="11" xr:uid="{C8EC6242-765D-4EEE-B428-2F50E65339BA}"/>
    <cellStyle name="Обычный 3" xfId="7" xr:uid="{00000000-0005-0000-0000-000005000000}"/>
    <cellStyle name="Обычный 3 2" xfId="13" xr:uid="{032FF333-58CB-4EE9-9D9F-08F79E0CD708}"/>
    <cellStyle name="Обычный 4" xfId="4" xr:uid="{00000000-0005-0000-0000-000006000000}"/>
    <cellStyle name="Обычный 5" xfId="10" xr:uid="{46D98EEB-5475-4E7D-A125-F6BD8BADED4F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5</xdr:row>
      <xdr:rowOff>65914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8A78053-2B96-4560-A460-6FDFCECE714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5</xdr:row>
      <xdr:rowOff>75596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C61E58C-3D6F-454A-8F7B-009B27FA1A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 editAs="oneCell">
    <xdr:from>
      <xdr:col>6</xdr:col>
      <xdr:colOff>933026</xdr:colOff>
      <xdr:row>65</xdr:row>
      <xdr:rowOff>62653</xdr:rowOff>
    </xdr:from>
    <xdr:to>
      <xdr:col>9</xdr:col>
      <xdr:colOff>184573</xdr:colOff>
      <xdr:row>69</xdr:row>
      <xdr:rowOff>65018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3E05D63-298A-4B2A-BBC9-CFE259B81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1026" y="17698720"/>
          <a:ext cx="1097280" cy="713565"/>
        </a:xfrm>
        <a:prstGeom prst="rect">
          <a:avLst/>
        </a:prstGeom>
      </xdr:spPr>
    </xdr:pic>
    <xdr:clientData/>
  </xdr:twoCellAnchor>
  <xdr:twoCellAnchor editAs="oneCell">
    <xdr:from>
      <xdr:col>39</xdr:col>
      <xdr:colOff>530859</xdr:colOff>
      <xdr:row>65</xdr:row>
      <xdr:rowOff>59266</xdr:rowOff>
    </xdr:from>
    <xdr:to>
      <xdr:col>41</xdr:col>
      <xdr:colOff>456353</xdr:colOff>
      <xdr:row>69</xdr:row>
      <xdr:rowOff>138066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1377E1B-2375-4C89-BB40-BB7984D81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08926" y="17695333"/>
          <a:ext cx="1432560" cy="7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1007532</xdr:colOff>
      <xdr:row>65</xdr:row>
      <xdr:rowOff>55879</xdr:rowOff>
    </xdr:from>
    <xdr:to>
      <xdr:col>3</xdr:col>
      <xdr:colOff>831386</xdr:colOff>
      <xdr:row>68</xdr:row>
      <xdr:rowOff>135501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3634426-729C-4FFA-928B-F8086D0D6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1999" y="17691946"/>
          <a:ext cx="1068454" cy="613022"/>
        </a:xfrm>
        <a:prstGeom prst="rect">
          <a:avLst/>
        </a:prstGeom>
      </xdr:spPr>
    </xdr:pic>
    <xdr:clientData/>
  </xdr:twoCellAnchor>
  <xdr:twoCellAnchor editAs="oneCell">
    <xdr:from>
      <xdr:col>40</xdr:col>
      <xdr:colOff>397934</xdr:colOff>
      <xdr:row>0</xdr:row>
      <xdr:rowOff>8465</xdr:rowOff>
    </xdr:from>
    <xdr:to>
      <xdr:col>41</xdr:col>
      <xdr:colOff>555670</xdr:colOff>
      <xdr:row>5</xdr:row>
      <xdr:rowOff>6962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192A67A9-491B-4D61-9534-544214AB6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1" y="8465"/>
          <a:ext cx="877402" cy="978514"/>
        </a:xfrm>
        <a:prstGeom prst="rect">
          <a:avLst/>
        </a:prstGeom>
      </xdr:spPr>
    </xdr:pic>
    <xdr:clientData/>
  </xdr:twoCellAnchor>
  <xdr:twoCellAnchor editAs="oneCell">
    <xdr:from>
      <xdr:col>41</xdr:col>
      <xdr:colOff>648802</xdr:colOff>
      <xdr:row>0</xdr:row>
      <xdr:rowOff>50800</xdr:rowOff>
    </xdr:from>
    <xdr:to>
      <xdr:col>42</xdr:col>
      <xdr:colOff>1208202</xdr:colOff>
      <xdr:row>5</xdr:row>
      <xdr:rowOff>63500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CF6C984B-8A39-4310-BD60-0F456C5F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3935" y="50800"/>
          <a:ext cx="1456867" cy="9990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8;&#1057;&#1054;&#1050;%20&#1042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участников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90"/>
  <sheetViews>
    <sheetView tabSelected="1" view="pageBreakPreview" topLeftCell="A35" zoomScale="90" zoomScaleNormal="90" zoomScaleSheetLayoutView="90" workbookViewId="0">
      <selection activeCell="F54" activeCellId="6" sqref="F31 F35 F41 F43 F45:F47 F50:F52 F54"/>
    </sheetView>
  </sheetViews>
  <sheetFormatPr defaultColWidth="9.140625" defaultRowHeight="12.75" x14ac:dyDescent="0.2"/>
  <cols>
    <col min="1" max="1" width="7" style="1" customWidth="1"/>
    <col min="2" max="2" width="7.85546875" style="10" customWidth="1"/>
    <col min="3" max="3" width="18.140625" style="10" customWidth="1"/>
    <col min="4" max="4" width="27.140625" style="1" customWidth="1"/>
    <col min="5" max="5" width="12.28515625" style="87" customWidth="1"/>
    <col min="6" max="6" width="8.85546875" style="1" customWidth="1"/>
    <col min="7" max="7" width="19.5703125" style="1" customWidth="1"/>
    <col min="8" max="15" width="3.7109375" style="1" customWidth="1"/>
    <col min="16" max="37" width="3.7109375" style="1" hidden="1" customWidth="1"/>
    <col min="38" max="38" width="8.7109375" style="1" customWidth="1"/>
    <col min="39" max="39" width="10.28515625" style="1" customWidth="1"/>
    <col min="40" max="40" width="11.42578125" style="1" customWidth="1"/>
    <col min="41" max="41" width="10.42578125" style="1" customWidth="1"/>
    <col min="42" max="42" width="13.140625" style="1" customWidth="1"/>
    <col min="43" max="43" width="18.7109375" style="1" customWidth="1"/>
    <col min="44" max="16384" width="9.140625" style="1"/>
  </cols>
  <sheetData>
    <row r="1" spans="1:43" ht="15.75" customHeight="1" x14ac:dyDescent="0.2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</row>
    <row r="2" spans="1:43" ht="20.100000000000001" customHeight="1" x14ac:dyDescent="0.2">
      <c r="A2" s="92" t="s">
        <v>67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</row>
    <row r="3" spans="1:43" ht="20.100000000000001" customHeight="1" x14ac:dyDescent="0.2">
      <c r="A3" s="92" t="s">
        <v>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</row>
    <row r="4" spans="1:43" ht="20.100000000000001" customHeight="1" x14ac:dyDescent="0.2">
      <c r="A4" s="92" t="s">
        <v>66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</row>
    <row r="5" spans="1:43" ht="3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</row>
    <row r="6" spans="1:43" s="2" customFormat="1" ht="20.25" customHeight="1" x14ac:dyDescent="0.2">
      <c r="A6" s="129" t="s">
        <v>68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 s="2" customFormat="1" ht="18" customHeight="1" x14ac:dyDescent="0.2">
      <c r="A7" s="98" t="s">
        <v>15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</row>
    <row r="8" spans="1:43" s="2" customFormat="1" ht="3" customHeight="1" thickBot="1" x14ac:dyDescent="0.25">
      <c r="A8" s="98" t="str">
        <f>IF('[1]Список участников'!A7:G7&lt;&gt;0,'[1]Список участников'!A7:G7,"")</f>
        <v/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</row>
    <row r="9" spans="1:43" ht="20.100000000000001" customHeight="1" thickTop="1" x14ac:dyDescent="0.2">
      <c r="A9" s="130" t="s">
        <v>21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2"/>
    </row>
    <row r="10" spans="1:43" ht="18" customHeight="1" x14ac:dyDescent="0.2">
      <c r="A10" s="106" t="s">
        <v>61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8"/>
    </row>
    <row r="11" spans="1:43" ht="19.5" customHeight="1" x14ac:dyDescent="0.2">
      <c r="A11" s="106" t="s">
        <v>69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8"/>
    </row>
    <row r="12" spans="1:43" ht="3.75" customHeight="1" x14ac:dyDescent="0.2">
      <c r="A12" s="93" t="str">
        <f>IF('[1]Список участников'!A10:G10&lt;&gt;0,'[1]Список участников'!A10:G10,"")</f>
        <v/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5"/>
    </row>
    <row r="13" spans="1:43" ht="15.75" x14ac:dyDescent="0.2">
      <c r="A13" s="144" t="s">
        <v>74</v>
      </c>
      <c r="B13" s="145"/>
      <c r="C13" s="145"/>
      <c r="D13" s="145"/>
      <c r="E13" s="76"/>
      <c r="F13" s="4"/>
      <c r="G13" s="50" t="s">
        <v>22</v>
      </c>
      <c r="H13" s="4" t="s">
        <v>88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6" t="s">
        <v>29</v>
      </c>
      <c r="AQ13" s="47" t="s">
        <v>78</v>
      </c>
    </row>
    <row r="14" spans="1:43" ht="15.75" x14ac:dyDescent="0.2">
      <c r="A14" s="111" t="s">
        <v>75</v>
      </c>
      <c r="B14" s="112"/>
      <c r="C14" s="112"/>
      <c r="D14" s="112"/>
      <c r="E14" s="77"/>
      <c r="F14" s="5"/>
      <c r="G14" s="51" t="s">
        <v>23</v>
      </c>
      <c r="H14" s="5" t="s">
        <v>89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48"/>
      <c r="AQ14" s="49" t="s">
        <v>79</v>
      </c>
    </row>
    <row r="15" spans="1:43" ht="15" x14ac:dyDescent="0.2">
      <c r="A15" s="137" t="s">
        <v>8</v>
      </c>
      <c r="B15" s="138"/>
      <c r="C15" s="138"/>
      <c r="D15" s="138"/>
      <c r="E15" s="138"/>
      <c r="F15" s="138"/>
      <c r="G15" s="139"/>
      <c r="H15" s="140" t="s">
        <v>1</v>
      </c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41"/>
    </row>
    <row r="16" spans="1:43" ht="15" x14ac:dyDescent="0.2">
      <c r="A16" s="13" t="s">
        <v>17</v>
      </c>
      <c r="B16" s="22"/>
      <c r="C16" s="22"/>
      <c r="D16" s="6"/>
      <c r="E16" s="78"/>
      <c r="F16" s="6"/>
      <c r="G16" s="8"/>
      <c r="H16" s="9" t="s">
        <v>44</v>
      </c>
      <c r="I16" s="23"/>
      <c r="J16" s="23"/>
      <c r="K16" s="23"/>
      <c r="L16" s="23"/>
      <c r="M16" s="2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22"/>
      <c r="AQ16" s="14" t="s">
        <v>70</v>
      </c>
    </row>
    <row r="17" spans="1:43" ht="15" x14ac:dyDescent="0.2">
      <c r="A17" s="13" t="s">
        <v>18</v>
      </c>
      <c r="B17" s="22"/>
      <c r="C17" s="22"/>
      <c r="D17" s="7"/>
      <c r="E17" s="79"/>
      <c r="F17" s="7"/>
      <c r="G17" s="8" t="s">
        <v>71</v>
      </c>
      <c r="H17" s="9" t="s">
        <v>45</v>
      </c>
      <c r="I17" s="23"/>
      <c r="J17" s="23"/>
      <c r="K17" s="23"/>
      <c r="L17" s="23"/>
      <c r="M17" s="23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22"/>
      <c r="AQ17" s="14" t="s">
        <v>77</v>
      </c>
    </row>
    <row r="18" spans="1:43" ht="15" x14ac:dyDescent="0.2">
      <c r="A18" s="13" t="s">
        <v>19</v>
      </c>
      <c r="B18" s="22"/>
      <c r="C18" s="22"/>
      <c r="D18" s="8"/>
      <c r="E18" s="78"/>
      <c r="F18" s="6"/>
      <c r="G18" s="8" t="s">
        <v>72</v>
      </c>
      <c r="H18" s="9" t="s">
        <v>47</v>
      </c>
      <c r="I18" s="23"/>
      <c r="J18" s="23"/>
      <c r="K18" s="23"/>
      <c r="L18" s="23"/>
      <c r="M18" s="23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22"/>
      <c r="AQ18" s="14" t="s">
        <v>90</v>
      </c>
    </row>
    <row r="19" spans="1:43" ht="16.5" thickBot="1" x14ac:dyDescent="0.25">
      <c r="A19" s="37" t="s">
        <v>14</v>
      </c>
      <c r="B19" s="20"/>
      <c r="C19" s="20"/>
      <c r="D19" s="19"/>
      <c r="E19" s="80"/>
      <c r="F19" s="36"/>
      <c r="G19" s="8" t="s">
        <v>73</v>
      </c>
      <c r="H19" s="38" t="s">
        <v>46</v>
      </c>
      <c r="I19" s="39"/>
      <c r="J19" s="39"/>
      <c r="K19" s="39"/>
      <c r="L19" s="39"/>
      <c r="M19" s="39"/>
      <c r="N19" s="20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63">
        <v>27.2</v>
      </c>
      <c r="AQ19" s="40" t="s">
        <v>91</v>
      </c>
    </row>
    <row r="20" spans="1:43" ht="6.75" customHeight="1" thickTop="1" thickBot="1" x14ac:dyDescent="0.25">
      <c r="A20" s="17"/>
      <c r="B20" s="16"/>
      <c r="C20" s="16"/>
      <c r="D20" s="17"/>
      <c r="E20" s="81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1:43" s="35" customFormat="1" ht="21.75" customHeight="1" thickTop="1" x14ac:dyDescent="0.2">
      <c r="A21" s="142" t="s">
        <v>6</v>
      </c>
      <c r="B21" s="96" t="s">
        <v>11</v>
      </c>
      <c r="C21" s="96" t="s">
        <v>65</v>
      </c>
      <c r="D21" s="96" t="s">
        <v>2</v>
      </c>
      <c r="E21" s="133" t="s">
        <v>43</v>
      </c>
      <c r="F21" s="96" t="s">
        <v>7</v>
      </c>
      <c r="G21" s="135" t="s">
        <v>12</v>
      </c>
      <c r="H21" s="99" t="s">
        <v>16</v>
      </c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1"/>
      <c r="AL21" s="96" t="s">
        <v>64</v>
      </c>
      <c r="AM21" s="96" t="s">
        <v>27</v>
      </c>
      <c r="AN21" s="109" t="s">
        <v>63</v>
      </c>
      <c r="AO21" s="96" t="s">
        <v>28</v>
      </c>
      <c r="AP21" s="102" t="s">
        <v>26</v>
      </c>
      <c r="AQ21" s="104" t="s">
        <v>13</v>
      </c>
    </row>
    <row r="22" spans="1:43" s="35" customFormat="1" ht="18" customHeight="1" x14ac:dyDescent="0.2">
      <c r="A22" s="143"/>
      <c r="B22" s="97"/>
      <c r="C22" s="97"/>
      <c r="D22" s="97"/>
      <c r="E22" s="134"/>
      <c r="F22" s="97"/>
      <c r="G22" s="136"/>
      <c r="H22" s="88">
        <v>1</v>
      </c>
      <c r="I22" s="88">
        <v>2</v>
      </c>
      <c r="J22" s="88">
        <v>3</v>
      </c>
      <c r="K22" s="88">
        <v>4</v>
      </c>
      <c r="L22" s="88">
        <v>5</v>
      </c>
      <c r="M22" s="88">
        <v>6</v>
      </c>
      <c r="N22" s="88">
        <v>7</v>
      </c>
      <c r="O22" s="88">
        <v>8</v>
      </c>
      <c r="P22" s="88">
        <v>9</v>
      </c>
      <c r="Q22" s="88">
        <v>10</v>
      </c>
      <c r="R22" s="88">
        <v>11</v>
      </c>
      <c r="S22" s="88">
        <v>12</v>
      </c>
      <c r="T22" s="88">
        <v>13</v>
      </c>
      <c r="U22" s="88">
        <v>14</v>
      </c>
      <c r="V22" s="88">
        <v>15</v>
      </c>
      <c r="W22" s="88">
        <v>16</v>
      </c>
      <c r="X22" s="88">
        <v>17</v>
      </c>
      <c r="Y22" s="88">
        <v>18</v>
      </c>
      <c r="Z22" s="88">
        <v>19</v>
      </c>
      <c r="AA22" s="88">
        <v>20</v>
      </c>
      <c r="AB22" s="88">
        <v>21</v>
      </c>
      <c r="AC22" s="88">
        <v>22</v>
      </c>
      <c r="AD22" s="88">
        <v>23</v>
      </c>
      <c r="AE22" s="88">
        <v>24</v>
      </c>
      <c r="AF22" s="88">
        <v>25</v>
      </c>
      <c r="AG22" s="88">
        <v>26</v>
      </c>
      <c r="AH22" s="88">
        <v>27</v>
      </c>
      <c r="AI22" s="88">
        <v>28</v>
      </c>
      <c r="AJ22" s="88">
        <v>29</v>
      </c>
      <c r="AK22" s="88">
        <v>30</v>
      </c>
      <c r="AL22" s="97"/>
      <c r="AM22" s="97"/>
      <c r="AN22" s="110"/>
      <c r="AO22" s="97"/>
      <c r="AP22" s="103"/>
      <c r="AQ22" s="105"/>
    </row>
    <row r="23" spans="1:43" s="3" customFormat="1" ht="30" customHeight="1" x14ac:dyDescent="0.2">
      <c r="A23" s="41">
        <v>1</v>
      </c>
      <c r="B23" s="27">
        <v>71</v>
      </c>
      <c r="C23" s="89" t="s">
        <v>123</v>
      </c>
      <c r="D23" s="42" t="s">
        <v>92</v>
      </c>
      <c r="E23" s="82">
        <v>39587</v>
      </c>
      <c r="F23" s="43" t="s">
        <v>40</v>
      </c>
      <c r="G23" s="44" t="s">
        <v>81</v>
      </c>
      <c r="H23" s="27"/>
      <c r="I23" s="27"/>
      <c r="J23" s="27"/>
      <c r="K23" s="27">
        <v>5</v>
      </c>
      <c r="L23" s="27">
        <v>3</v>
      </c>
      <c r="M23" s="27">
        <v>3</v>
      </c>
      <c r="N23" s="27">
        <v>3</v>
      </c>
      <c r="O23" s="27">
        <v>10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6"/>
      <c r="AI23" s="26"/>
      <c r="AJ23" s="26"/>
      <c r="AK23" s="26"/>
      <c r="AL23" s="26">
        <v>1</v>
      </c>
      <c r="AM23" s="26">
        <f>IF(SUM(H23:AK23)&gt;0,SUM(H23:AK23),"")</f>
        <v>24</v>
      </c>
      <c r="AN23" s="26"/>
      <c r="AO23" s="26"/>
      <c r="AP23" s="27" t="s">
        <v>40</v>
      </c>
      <c r="AQ23" s="28"/>
    </row>
    <row r="24" spans="1:43" s="3" customFormat="1" ht="30" customHeight="1" x14ac:dyDescent="0.2">
      <c r="A24" s="41">
        <v>2</v>
      </c>
      <c r="B24" s="27">
        <v>73</v>
      </c>
      <c r="C24" s="89" t="s">
        <v>124</v>
      </c>
      <c r="D24" s="42" t="s">
        <v>93</v>
      </c>
      <c r="E24" s="82">
        <v>39965</v>
      </c>
      <c r="F24" s="43" t="s">
        <v>158</v>
      </c>
      <c r="G24" s="44" t="s">
        <v>81</v>
      </c>
      <c r="H24" s="26"/>
      <c r="I24" s="26"/>
      <c r="J24" s="26"/>
      <c r="K24" s="26">
        <v>3</v>
      </c>
      <c r="L24" s="26">
        <v>5</v>
      </c>
      <c r="M24" s="26">
        <v>5</v>
      </c>
      <c r="N24" s="26">
        <v>5</v>
      </c>
      <c r="O24" s="26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>
        <v>3</v>
      </c>
      <c r="AM24" s="26">
        <f t="shared" ref="AM24:AM48" si="0">IF(SUM(H24:AK24)&gt;0,SUM(H24:AK24),"")</f>
        <v>22</v>
      </c>
      <c r="AN24" s="26"/>
      <c r="AO24" s="26"/>
      <c r="AP24" s="27" t="s">
        <v>40</v>
      </c>
      <c r="AQ24" s="28"/>
    </row>
    <row r="25" spans="1:43" s="3" customFormat="1" ht="30" customHeight="1" x14ac:dyDescent="0.2">
      <c r="A25" s="41">
        <v>3</v>
      </c>
      <c r="B25" s="27">
        <v>76</v>
      </c>
      <c r="C25" s="89" t="s">
        <v>125</v>
      </c>
      <c r="D25" s="42" t="s">
        <v>94</v>
      </c>
      <c r="E25" s="82">
        <v>39479</v>
      </c>
      <c r="F25" s="43" t="s">
        <v>40</v>
      </c>
      <c r="G25" s="44" t="s">
        <v>81</v>
      </c>
      <c r="H25" s="26">
        <v>5</v>
      </c>
      <c r="I25" s="26">
        <v>5</v>
      </c>
      <c r="J25" s="26">
        <v>5</v>
      </c>
      <c r="K25" s="26">
        <v>2</v>
      </c>
      <c r="L25" s="26">
        <v>1</v>
      </c>
      <c r="M25" s="26">
        <v>1</v>
      </c>
      <c r="N25" s="26">
        <v>1</v>
      </c>
      <c r="O25" s="26">
        <v>2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>
        <v>4</v>
      </c>
      <c r="AM25" s="26">
        <f t="shared" si="0"/>
        <v>22</v>
      </c>
      <c r="AN25" s="26"/>
      <c r="AO25" s="26"/>
      <c r="AP25" s="27" t="s">
        <v>40</v>
      </c>
      <c r="AQ25" s="28"/>
    </row>
    <row r="26" spans="1:43" s="3" customFormat="1" ht="30" customHeight="1" x14ac:dyDescent="0.2">
      <c r="A26" s="41">
        <v>4</v>
      </c>
      <c r="B26" s="27">
        <v>38</v>
      </c>
      <c r="C26" s="89" t="s">
        <v>126</v>
      </c>
      <c r="D26" s="42" t="s">
        <v>95</v>
      </c>
      <c r="E26" s="82">
        <v>40058</v>
      </c>
      <c r="F26" s="43" t="s">
        <v>158</v>
      </c>
      <c r="G26" s="44" t="s">
        <v>82</v>
      </c>
      <c r="H26" s="26">
        <v>2</v>
      </c>
      <c r="I26" s="26"/>
      <c r="J26" s="26"/>
      <c r="K26" s="26"/>
      <c r="L26" s="26">
        <v>2</v>
      </c>
      <c r="M26" s="26">
        <v>2</v>
      </c>
      <c r="N26" s="26">
        <v>2</v>
      </c>
      <c r="O26" s="26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>
        <v>2</v>
      </c>
      <c r="AM26" s="26">
        <f t="shared" si="0"/>
        <v>14</v>
      </c>
      <c r="AN26" s="26"/>
      <c r="AO26" s="26"/>
      <c r="AP26" s="27"/>
      <c r="AQ26" s="28"/>
    </row>
    <row r="27" spans="1:43" s="3" customFormat="1" ht="30" customHeight="1" x14ac:dyDescent="0.2">
      <c r="A27" s="41">
        <v>5</v>
      </c>
      <c r="B27" s="27">
        <v>37</v>
      </c>
      <c r="C27" s="89" t="s">
        <v>127</v>
      </c>
      <c r="D27" s="42" t="s">
        <v>96</v>
      </c>
      <c r="E27" s="82">
        <v>39776</v>
      </c>
      <c r="F27" s="43" t="s">
        <v>40</v>
      </c>
      <c r="G27" s="44" t="s">
        <v>82</v>
      </c>
      <c r="H27" s="26"/>
      <c r="I27" s="26">
        <v>2</v>
      </c>
      <c r="J27" s="26">
        <v>3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>
        <v>5</v>
      </c>
      <c r="AM27" s="26">
        <f t="shared" si="0"/>
        <v>5</v>
      </c>
      <c r="AN27" s="26"/>
      <c r="AO27" s="26"/>
      <c r="AP27" s="27"/>
      <c r="AQ27" s="28"/>
    </row>
    <row r="28" spans="1:43" s="3" customFormat="1" ht="30" customHeight="1" x14ac:dyDescent="0.2">
      <c r="A28" s="41">
        <v>6</v>
      </c>
      <c r="B28" s="27">
        <v>42</v>
      </c>
      <c r="C28" s="89" t="s">
        <v>128</v>
      </c>
      <c r="D28" s="42" t="s">
        <v>97</v>
      </c>
      <c r="E28" s="82">
        <v>40417</v>
      </c>
      <c r="F28" s="43" t="s">
        <v>158</v>
      </c>
      <c r="G28" s="44" t="s">
        <v>82</v>
      </c>
      <c r="H28" s="26"/>
      <c r="I28" s="26">
        <v>3</v>
      </c>
      <c r="J28" s="26">
        <v>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>
        <v>9</v>
      </c>
      <c r="AM28" s="26">
        <f t="shared" si="0"/>
        <v>5</v>
      </c>
      <c r="AN28" s="26"/>
      <c r="AO28" s="26"/>
      <c r="AP28" s="27"/>
      <c r="AQ28" s="28"/>
    </row>
    <row r="29" spans="1:43" s="3" customFormat="1" ht="30" customHeight="1" x14ac:dyDescent="0.2">
      <c r="A29" s="41">
        <v>7</v>
      </c>
      <c r="B29" s="27">
        <v>39</v>
      </c>
      <c r="C29" s="89" t="s">
        <v>129</v>
      </c>
      <c r="D29" s="42" t="s">
        <v>98</v>
      </c>
      <c r="E29" s="82">
        <v>39814</v>
      </c>
      <c r="F29" s="43" t="s">
        <v>158</v>
      </c>
      <c r="G29" s="44" t="s">
        <v>82</v>
      </c>
      <c r="H29" s="26">
        <v>3</v>
      </c>
      <c r="I29" s="26">
        <v>1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>
        <v>13</v>
      </c>
      <c r="AM29" s="26">
        <f t="shared" si="0"/>
        <v>4</v>
      </c>
      <c r="AN29" s="26"/>
      <c r="AO29" s="26"/>
      <c r="AP29" s="27"/>
      <c r="AQ29" s="28"/>
    </row>
    <row r="30" spans="1:43" s="3" customFormat="1" ht="30" customHeight="1" x14ac:dyDescent="0.2">
      <c r="A30" s="41">
        <v>8</v>
      </c>
      <c r="B30" s="27">
        <v>75</v>
      </c>
      <c r="C30" s="89" t="s">
        <v>130</v>
      </c>
      <c r="D30" s="42" t="s">
        <v>99</v>
      </c>
      <c r="E30" s="82">
        <v>40309</v>
      </c>
      <c r="F30" s="43" t="s">
        <v>158</v>
      </c>
      <c r="G30" s="44" t="s">
        <v>81</v>
      </c>
      <c r="H30" s="26"/>
      <c r="I30" s="26"/>
      <c r="J30" s="26">
        <v>1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>
        <v>6</v>
      </c>
      <c r="AM30" s="26">
        <f t="shared" si="0"/>
        <v>1</v>
      </c>
      <c r="AN30" s="26"/>
      <c r="AO30" s="26"/>
      <c r="AP30" s="27"/>
      <c r="AQ30" s="28"/>
    </row>
    <row r="31" spans="1:43" s="3" customFormat="1" ht="30" customHeight="1" x14ac:dyDescent="0.2">
      <c r="A31" s="41">
        <v>9</v>
      </c>
      <c r="B31" s="27">
        <v>116</v>
      </c>
      <c r="C31" s="89" t="s">
        <v>131</v>
      </c>
      <c r="D31" s="42" t="s">
        <v>100</v>
      </c>
      <c r="E31" s="82">
        <v>40173</v>
      </c>
      <c r="F31" s="43" t="s">
        <v>159</v>
      </c>
      <c r="G31" s="44" t="s">
        <v>83</v>
      </c>
      <c r="H31" s="26">
        <v>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>
        <v>7</v>
      </c>
      <c r="AM31" s="26">
        <f t="shared" si="0"/>
        <v>1</v>
      </c>
      <c r="AN31" s="26"/>
      <c r="AO31" s="26"/>
      <c r="AP31" s="27"/>
      <c r="AQ31" s="28"/>
    </row>
    <row r="32" spans="1:43" s="3" customFormat="1" ht="30" customHeight="1" x14ac:dyDescent="0.2">
      <c r="A32" s="41">
        <v>10</v>
      </c>
      <c r="B32" s="27">
        <v>41</v>
      </c>
      <c r="C32" s="89" t="s">
        <v>132</v>
      </c>
      <c r="D32" s="42" t="s">
        <v>101</v>
      </c>
      <c r="E32" s="82">
        <v>40198</v>
      </c>
      <c r="F32" s="43" t="s">
        <v>158</v>
      </c>
      <c r="G32" s="44" t="s">
        <v>82</v>
      </c>
      <c r="H32" s="26"/>
      <c r="I32" s="26"/>
      <c r="J32" s="26"/>
      <c r="K32" s="26">
        <v>1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>
        <v>17</v>
      </c>
      <c r="AM32" s="26">
        <f t="shared" si="0"/>
        <v>1</v>
      </c>
      <c r="AN32" s="26"/>
      <c r="AO32" s="26"/>
      <c r="AP32" s="27"/>
      <c r="AQ32" s="28"/>
    </row>
    <row r="33" spans="1:43" s="3" customFormat="1" ht="30" customHeight="1" x14ac:dyDescent="0.2">
      <c r="A33" s="41">
        <v>11</v>
      </c>
      <c r="B33" s="27">
        <v>72</v>
      </c>
      <c r="C33" s="89" t="s">
        <v>133</v>
      </c>
      <c r="D33" s="42" t="s">
        <v>102</v>
      </c>
      <c r="E33" s="82">
        <v>39965</v>
      </c>
      <c r="F33" s="43" t="s">
        <v>158</v>
      </c>
      <c r="G33" s="44" t="s">
        <v>81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>
        <v>8</v>
      </c>
      <c r="AM33" s="26" t="str">
        <f t="shared" si="0"/>
        <v/>
      </c>
      <c r="AN33" s="26"/>
      <c r="AO33" s="26"/>
      <c r="AP33" s="27"/>
      <c r="AQ33" s="28"/>
    </row>
    <row r="34" spans="1:43" s="3" customFormat="1" ht="30" customHeight="1" x14ac:dyDescent="0.2">
      <c r="A34" s="41">
        <v>12</v>
      </c>
      <c r="B34" s="27">
        <v>74</v>
      </c>
      <c r="C34" s="89" t="s">
        <v>134</v>
      </c>
      <c r="D34" s="42" t="s">
        <v>103</v>
      </c>
      <c r="E34" s="82">
        <v>40237</v>
      </c>
      <c r="F34" s="43" t="s">
        <v>158</v>
      </c>
      <c r="G34" s="44" t="s">
        <v>81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>
        <v>10</v>
      </c>
      <c r="AM34" s="26" t="str">
        <f t="shared" si="0"/>
        <v/>
      </c>
      <c r="AN34" s="26"/>
      <c r="AO34" s="26"/>
      <c r="AP34" s="27"/>
      <c r="AQ34" s="28"/>
    </row>
    <row r="35" spans="1:43" s="3" customFormat="1" ht="30" customHeight="1" x14ac:dyDescent="0.2">
      <c r="A35" s="41">
        <v>13</v>
      </c>
      <c r="B35" s="27">
        <v>78</v>
      </c>
      <c r="C35" s="89" t="s">
        <v>135</v>
      </c>
      <c r="D35" s="42" t="s">
        <v>104</v>
      </c>
      <c r="E35" s="82">
        <v>40192</v>
      </c>
      <c r="F35" s="43" t="s">
        <v>159</v>
      </c>
      <c r="G35" s="44" t="s">
        <v>81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>
        <v>11</v>
      </c>
      <c r="AM35" s="26" t="str">
        <f t="shared" si="0"/>
        <v/>
      </c>
      <c r="AN35" s="26"/>
      <c r="AO35" s="26"/>
      <c r="AP35" s="27"/>
      <c r="AQ35" s="28"/>
    </row>
    <row r="36" spans="1:43" s="3" customFormat="1" ht="30" customHeight="1" x14ac:dyDescent="0.2">
      <c r="A36" s="41">
        <v>14</v>
      </c>
      <c r="B36" s="27">
        <v>171</v>
      </c>
      <c r="C36" s="89" t="s">
        <v>136</v>
      </c>
      <c r="D36" s="42" t="s">
        <v>105</v>
      </c>
      <c r="E36" s="82">
        <v>40024</v>
      </c>
      <c r="F36" s="43" t="s">
        <v>158</v>
      </c>
      <c r="G36" s="44" t="s">
        <v>82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>
        <v>12</v>
      </c>
      <c r="AM36" s="26" t="str">
        <f t="shared" si="0"/>
        <v/>
      </c>
      <c r="AN36" s="26"/>
      <c r="AO36" s="26"/>
      <c r="AP36" s="27"/>
      <c r="AQ36" s="28"/>
    </row>
    <row r="37" spans="1:43" s="3" customFormat="1" ht="30" customHeight="1" x14ac:dyDescent="0.2">
      <c r="A37" s="41">
        <v>15</v>
      </c>
      <c r="B37" s="27">
        <v>115</v>
      </c>
      <c r="C37" s="89" t="s">
        <v>137</v>
      </c>
      <c r="D37" s="42" t="s">
        <v>106</v>
      </c>
      <c r="E37" s="82">
        <v>39516</v>
      </c>
      <c r="F37" s="43" t="s">
        <v>40</v>
      </c>
      <c r="G37" s="44" t="s">
        <v>83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>
        <v>14</v>
      </c>
      <c r="AM37" s="26" t="str">
        <f t="shared" si="0"/>
        <v/>
      </c>
      <c r="AN37" s="26"/>
      <c r="AO37" s="26"/>
      <c r="AP37" s="27"/>
      <c r="AQ37" s="28"/>
    </row>
    <row r="38" spans="1:43" s="3" customFormat="1" ht="30" customHeight="1" x14ac:dyDescent="0.2">
      <c r="A38" s="41">
        <v>16</v>
      </c>
      <c r="B38" s="27">
        <v>114</v>
      </c>
      <c r="C38" s="89" t="s">
        <v>138</v>
      </c>
      <c r="D38" s="42" t="s">
        <v>107</v>
      </c>
      <c r="E38" s="82">
        <v>39521</v>
      </c>
      <c r="F38" s="43" t="s">
        <v>158</v>
      </c>
      <c r="G38" s="44" t="s">
        <v>83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>
        <v>15</v>
      </c>
      <c r="AM38" s="26" t="str">
        <f t="shared" si="0"/>
        <v/>
      </c>
      <c r="AN38" s="26"/>
      <c r="AO38" s="26"/>
      <c r="AP38" s="27"/>
      <c r="AQ38" s="28"/>
    </row>
    <row r="39" spans="1:43" s="3" customFormat="1" ht="30" customHeight="1" x14ac:dyDescent="0.2">
      <c r="A39" s="41">
        <v>17</v>
      </c>
      <c r="B39" s="27">
        <v>98</v>
      </c>
      <c r="C39" s="89" t="s">
        <v>139</v>
      </c>
      <c r="D39" s="42" t="s">
        <v>108</v>
      </c>
      <c r="E39" s="82">
        <v>39997</v>
      </c>
      <c r="F39" s="43" t="s">
        <v>158</v>
      </c>
      <c r="G39" s="44" t="s">
        <v>84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>
        <v>16</v>
      </c>
      <c r="AM39" s="26" t="str">
        <f t="shared" si="0"/>
        <v/>
      </c>
      <c r="AN39" s="26"/>
      <c r="AO39" s="26"/>
      <c r="AP39" s="27"/>
      <c r="AQ39" s="28"/>
    </row>
    <row r="40" spans="1:43" s="3" customFormat="1" ht="30" customHeight="1" x14ac:dyDescent="0.2">
      <c r="A40" s="41">
        <v>18</v>
      </c>
      <c r="B40" s="27">
        <v>36</v>
      </c>
      <c r="C40" s="89" t="s">
        <v>140</v>
      </c>
      <c r="D40" s="42" t="s">
        <v>109</v>
      </c>
      <c r="E40" s="82">
        <v>39992</v>
      </c>
      <c r="F40" s="43" t="s">
        <v>158</v>
      </c>
      <c r="G40" s="44" t="s">
        <v>82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>
        <v>18</v>
      </c>
      <c r="AM40" s="26" t="str">
        <f t="shared" si="0"/>
        <v/>
      </c>
      <c r="AN40" s="26"/>
      <c r="AO40" s="26"/>
      <c r="AP40" s="27"/>
      <c r="AQ40" s="28"/>
    </row>
    <row r="41" spans="1:43" s="3" customFormat="1" ht="30" customHeight="1" x14ac:dyDescent="0.2">
      <c r="A41" s="41" t="s">
        <v>24</v>
      </c>
      <c r="B41" s="27">
        <v>1</v>
      </c>
      <c r="C41" s="89" t="s">
        <v>141</v>
      </c>
      <c r="D41" s="42" t="s">
        <v>110</v>
      </c>
      <c r="E41" s="82">
        <v>40429</v>
      </c>
      <c r="F41" s="43" t="s">
        <v>159</v>
      </c>
      <c r="G41" s="44" t="s">
        <v>154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 t="str">
        <f t="shared" si="0"/>
        <v/>
      </c>
      <c r="AN41" s="26"/>
      <c r="AO41" s="26"/>
      <c r="AP41" s="27"/>
      <c r="AQ41" s="28"/>
    </row>
    <row r="42" spans="1:43" s="3" customFormat="1" ht="30" customHeight="1" x14ac:dyDescent="0.2">
      <c r="A42" s="41" t="s">
        <v>24</v>
      </c>
      <c r="B42" s="27">
        <v>13</v>
      </c>
      <c r="C42" s="89" t="s">
        <v>155</v>
      </c>
      <c r="D42" s="42" t="s">
        <v>156</v>
      </c>
      <c r="E42" s="82">
        <v>2008</v>
      </c>
      <c r="F42" s="43" t="s">
        <v>40</v>
      </c>
      <c r="G42" s="44" t="s">
        <v>157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 t="str">
        <f t="shared" ref="AM42" si="1">IF(SUM(H42:AK42)&gt;0,SUM(H42:AK42),"")</f>
        <v/>
      </c>
      <c r="AN42" s="26"/>
      <c r="AO42" s="26"/>
      <c r="AP42" s="27"/>
      <c r="AQ42" s="28"/>
    </row>
    <row r="43" spans="1:43" s="3" customFormat="1" ht="30" customHeight="1" x14ac:dyDescent="0.2">
      <c r="A43" s="41" t="s">
        <v>24</v>
      </c>
      <c r="B43" s="27">
        <v>20</v>
      </c>
      <c r="C43" s="89" t="s">
        <v>142</v>
      </c>
      <c r="D43" s="42" t="s">
        <v>111</v>
      </c>
      <c r="E43" s="82">
        <v>40018</v>
      </c>
      <c r="F43" s="43" t="s">
        <v>159</v>
      </c>
      <c r="G43" s="44" t="s">
        <v>82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 t="str">
        <f t="shared" si="0"/>
        <v/>
      </c>
      <c r="AN43" s="26"/>
      <c r="AO43" s="26"/>
      <c r="AP43" s="27"/>
      <c r="AQ43" s="28"/>
    </row>
    <row r="44" spans="1:43" s="3" customFormat="1" ht="30" customHeight="1" x14ac:dyDescent="0.2">
      <c r="A44" s="41" t="s">
        <v>24</v>
      </c>
      <c r="B44" s="27">
        <v>23</v>
      </c>
      <c r="C44" s="89" t="s">
        <v>143</v>
      </c>
      <c r="D44" s="42" t="s">
        <v>112</v>
      </c>
      <c r="E44" s="82">
        <v>40170</v>
      </c>
      <c r="F44" s="43" t="s">
        <v>158</v>
      </c>
      <c r="G44" s="44" t="s">
        <v>82</v>
      </c>
      <c r="H44" s="29"/>
      <c r="I44" s="29"/>
      <c r="J44" s="29"/>
      <c r="K44" s="29"/>
      <c r="L44" s="29"/>
      <c r="M44" s="29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26" t="str">
        <f t="shared" si="0"/>
        <v/>
      </c>
      <c r="AN44" s="31"/>
      <c r="AO44" s="31"/>
      <c r="AP44" s="31"/>
      <c r="AQ44" s="32"/>
    </row>
    <row r="45" spans="1:43" s="3" customFormat="1" ht="30" customHeight="1" x14ac:dyDescent="0.2">
      <c r="A45" s="41" t="s">
        <v>24</v>
      </c>
      <c r="B45" s="27">
        <v>43</v>
      </c>
      <c r="C45" s="89" t="s">
        <v>144</v>
      </c>
      <c r="D45" s="42" t="s">
        <v>113</v>
      </c>
      <c r="E45" s="82">
        <v>40071</v>
      </c>
      <c r="F45" s="43" t="s">
        <v>159</v>
      </c>
      <c r="G45" s="44" t="s">
        <v>82</v>
      </c>
      <c r="H45" s="33"/>
      <c r="I45" s="33"/>
      <c r="J45" s="33"/>
      <c r="K45" s="33"/>
      <c r="L45" s="33"/>
      <c r="M45" s="33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26" t="str">
        <f t="shared" si="0"/>
        <v/>
      </c>
      <c r="AN45" s="30"/>
      <c r="AO45" s="30"/>
      <c r="AP45" s="30"/>
      <c r="AQ45" s="32"/>
    </row>
    <row r="46" spans="1:43" s="3" customFormat="1" ht="30" customHeight="1" x14ac:dyDescent="0.2">
      <c r="A46" s="41" t="s">
        <v>24</v>
      </c>
      <c r="B46" s="27">
        <v>51</v>
      </c>
      <c r="C46" s="89" t="s">
        <v>145</v>
      </c>
      <c r="D46" s="42" t="s">
        <v>114</v>
      </c>
      <c r="E46" s="82">
        <v>40445</v>
      </c>
      <c r="F46" s="43" t="s">
        <v>159</v>
      </c>
      <c r="G46" s="44" t="s">
        <v>82</v>
      </c>
      <c r="H46" s="33"/>
      <c r="I46" s="33"/>
      <c r="J46" s="33"/>
      <c r="K46" s="33"/>
      <c r="L46" s="33"/>
      <c r="M46" s="33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26" t="str">
        <f t="shared" si="0"/>
        <v/>
      </c>
      <c r="AN46" s="30"/>
      <c r="AO46" s="30"/>
      <c r="AP46" s="30"/>
      <c r="AQ46" s="45"/>
    </row>
    <row r="47" spans="1:43" s="3" customFormat="1" ht="30" customHeight="1" x14ac:dyDescent="0.2">
      <c r="A47" s="41" t="s">
        <v>24</v>
      </c>
      <c r="B47" s="27">
        <v>52</v>
      </c>
      <c r="C47" s="89" t="s">
        <v>146</v>
      </c>
      <c r="D47" s="42" t="s">
        <v>115</v>
      </c>
      <c r="E47" s="82">
        <v>40412</v>
      </c>
      <c r="F47" s="43" t="s">
        <v>159</v>
      </c>
      <c r="G47" s="44" t="s">
        <v>82</v>
      </c>
      <c r="H47" s="33"/>
      <c r="I47" s="33"/>
      <c r="J47" s="33"/>
      <c r="K47" s="33"/>
      <c r="L47" s="33"/>
      <c r="M47" s="33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26" t="str">
        <f t="shared" si="0"/>
        <v/>
      </c>
      <c r="AN47" s="30"/>
      <c r="AO47" s="30"/>
      <c r="AP47" s="30"/>
      <c r="AQ47" s="45"/>
    </row>
    <row r="48" spans="1:43" s="3" customFormat="1" ht="30" customHeight="1" x14ac:dyDescent="0.2">
      <c r="A48" s="41" t="s">
        <v>24</v>
      </c>
      <c r="B48" s="27">
        <v>58</v>
      </c>
      <c r="C48" s="89" t="s">
        <v>147</v>
      </c>
      <c r="D48" s="42" t="s">
        <v>116</v>
      </c>
      <c r="E48" s="82">
        <v>39726</v>
      </c>
      <c r="F48" s="43" t="s">
        <v>158</v>
      </c>
      <c r="G48" s="44" t="s">
        <v>81</v>
      </c>
      <c r="H48" s="33"/>
      <c r="I48" s="33"/>
      <c r="J48" s="33"/>
      <c r="K48" s="33"/>
      <c r="L48" s="33"/>
      <c r="M48" s="33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26" t="str">
        <f t="shared" si="0"/>
        <v/>
      </c>
      <c r="AN48" s="30"/>
      <c r="AO48" s="30"/>
      <c r="AP48" s="30"/>
      <c r="AQ48" s="45"/>
    </row>
    <row r="49" spans="1:43" s="3" customFormat="1" ht="30" customHeight="1" x14ac:dyDescent="0.2">
      <c r="A49" s="41" t="s">
        <v>24</v>
      </c>
      <c r="B49" s="27">
        <v>59</v>
      </c>
      <c r="C49" s="89" t="s">
        <v>148</v>
      </c>
      <c r="D49" s="42" t="s">
        <v>117</v>
      </c>
      <c r="E49" s="82">
        <v>39916</v>
      </c>
      <c r="F49" s="43" t="s">
        <v>158</v>
      </c>
      <c r="G49" s="44" t="s">
        <v>81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 t="str">
        <f t="shared" ref="AM49:AM54" si="2">IF(SUM(H49:AK49)&gt;0,SUM(H49:AK49),"")</f>
        <v/>
      </c>
      <c r="AN49" s="26"/>
      <c r="AO49" s="26"/>
      <c r="AP49" s="27"/>
      <c r="AQ49" s="28"/>
    </row>
    <row r="50" spans="1:43" s="3" customFormat="1" ht="30" customHeight="1" x14ac:dyDescent="0.2">
      <c r="A50" s="41" t="s">
        <v>24</v>
      </c>
      <c r="B50" s="27">
        <v>60</v>
      </c>
      <c r="C50" s="89" t="s">
        <v>149</v>
      </c>
      <c r="D50" s="42" t="s">
        <v>118</v>
      </c>
      <c r="E50" s="82">
        <v>40341</v>
      </c>
      <c r="F50" s="43" t="s">
        <v>159</v>
      </c>
      <c r="G50" s="44" t="s">
        <v>81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 t="str">
        <f t="shared" si="2"/>
        <v/>
      </c>
      <c r="AN50" s="26"/>
      <c r="AO50" s="26"/>
      <c r="AP50" s="27"/>
      <c r="AQ50" s="28"/>
    </row>
    <row r="51" spans="1:43" s="3" customFormat="1" ht="30" customHeight="1" x14ac:dyDescent="0.2">
      <c r="A51" s="41" t="s">
        <v>24</v>
      </c>
      <c r="B51" s="27">
        <v>99</v>
      </c>
      <c r="C51" s="89" t="s">
        <v>150</v>
      </c>
      <c r="D51" s="42" t="s">
        <v>119</v>
      </c>
      <c r="E51" s="82">
        <v>40129</v>
      </c>
      <c r="F51" s="43" t="s">
        <v>159</v>
      </c>
      <c r="G51" s="44" t="s">
        <v>84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 t="str">
        <f t="shared" si="2"/>
        <v/>
      </c>
      <c r="AN51" s="26"/>
      <c r="AO51" s="26"/>
      <c r="AP51" s="27"/>
      <c r="AQ51" s="28"/>
    </row>
    <row r="52" spans="1:43" s="3" customFormat="1" ht="30" customHeight="1" x14ac:dyDescent="0.2">
      <c r="A52" s="41" t="s">
        <v>24</v>
      </c>
      <c r="B52" s="27">
        <v>101</v>
      </c>
      <c r="C52" s="89" t="s">
        <v>151</v>
      </c>
      <c r="D52" s="42" t="s">
        <v>120</v>
      </c>
      <c r="E52" s="82">
        <v>40306</v>
      </c>
      <c r="F52" s="43" t="s">
        <v>159</v>
      </c>
      <c r="G52" s="44" t="s">
        <v>84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 t="str">
        <f t="shared" si="2"/>
        <v/>
      </c>
      <c r="AN52" s="26"/>
      <c r="AO52" s="26"/>
      <c r="AP52" s="27"/>
      <c r="AQ52" s="28"/>
    </row>
    <row r="53" spans="1:43" s="3" customFormat="1" ht="30" customHeight="1" x14ac:dyDescent="0.2">
      <c r="A53" s="41" t="s">
        <v>24</v>
      </c>
      <c r="B53" s="27">
        <v>57</v>
      </c>
      <c r="C53" s="89" t="s">
        <v>152</v>
      </c>
      <c r="D53" s="42" t="s">
        <v>121</v>
      </c>
      <c r="E53" s="82">
        <v>39471</v>
      </c>
      <c r="F53" s="43" t="s">
        <v>158</v>
      </c>
      <c r="G53" s="44" t="s">
        <v>81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 t="str">
        <f t="shared" si="2"/>
        <v/>
      </c>
      <c r="AN53" s="26"/>
      <c r="AO53" s="26"/>
      <c r="AP53" s="27"/>
      <c r="AQ53" s="28"/>
    </row>
    <row r="54" spans="1:43" s="3" customFormat="1" ht="30" customHeight="1" thickBot="1" x14ac:dyDescent="0.25">
      <c r="A54" s="41" t="s">
        <v>24</v>
      </c>
      <c r="B54" s="27">
        <v>100</v>
      </c>
      <c r="C54" s="89" t="s">
        <v>153</v>
      </c>
      <c r="D54" s="42" t="s">
        <v>122</v>
      </c>
      <c r="E54" s="82">
        <v>40329</v>
      </c>
      <c r="F54" s="43" t="s">
        <v>159</v>
      </c>
      <c r="G54" s="44" t="s">
        <v>84</v>
      </c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 t="str">
        <f t="shared" si="2"/>
        <v/>
      </c>
      <c r="AN54" s="26"/>
      <c r="AO54" s="26"/>
      <c r="AP54" s="27"/>
      <c r="AQ54" s="28"/>
    </row>
    <row r="55" spans="1:43" ht="15.75" thickTop="1" x14ac:dyDescent="0.2">
      <c r="A55" s="126" t="s">
        <v>4</v>
      </c>
      <c r="B55" s="127"/>
      <c r="C55" s="127"/>
      <c r="D55" s="127"/>
      <c r="E55" s="127"/>
      <c r="F55" s="127"/>
      <c r="G55" s="127"/>
      <c r="H55" s="127" t="s">
        <v>5</v>
      </c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8"/>
    </row>
    <row r="56" spans="1:43" ht="15" x14ac:dyDescent="0.2">
      <c r="A56" s="59" t="s">
        <v>30</v>
      </c>
      <c r="B56" s="60"/>
      <c r="C56" s="73" t="s">
        <v>85</v>
      </c>
      <c r="D56" s="15"/>
      <c r="E56" s="83"/>
      <c r="F56" s="15"/>
      <c r="G56" s="53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90" t="s">
        <v>41</v>
      </c>
      <c r="AM56" s="91">
        <v>5</v>
      </c>
      <c r="AN56" s="69"/>
      <c r="AO56" s="52"/>
      <c r="AP56" s="57" t="s">
        <v>39</v>
      </c>
      <c r="AQ56" s="71">
        <f>COUNTIF(F23:F203,"ЗМС")</f>
        <v>0</v>
      </c>
    </row>
    <row r="57" spans="1:43" ht="15" x14ac:dyDescent="0.2">
      <c r="A57" s="59" t="s">
        <v>31</v>
      </c>
      <c r="B57" s="60"/>
      <c r="C57" s="74">
        <v>0.69</v>
      </c>
      <c r="D57" s="21"/>
      <c r="E57" s="84"/>
      <c r="F57" s="21"/>
      <c r="G57" s="54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90" t="s">
        <v>34</v>
      </c>
      <c r="AM57" s="91">
        <f>AM58+AM62</f>
        <v>32</v>
      </c>
      <c r="AN57" s="70"/>
      <c r="AO57" s="11"/>
      <c r="AP57" s="57" t="s">
        <v>20</v>
      </c>
      <c r="AQ57" s="71">
        <f>COUNTIF(F23:F203,"МСМК")</f>
        <v>0</v>
      </c>
    </row>
    <row r="58" spans="1:43" ht="15" x14ac:dyDescent="0.2">
      <c r="A58" s="24" t="s">
        <v>32</v>
      </c>
      <c r="B58" s="60"/>
      <c r="C58" s="58" t="s">
        <v>86</v>
      </c>
      <c r="D58" s="21"/>
      <c r="E58" s="84"/>
      <c r="F58" s="21"/>
      <c r="G58" s="54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90" t="s">
        <v>35</v>
      </c>
      <c r="AM58" s="91">
        <f>AM59+AM60+AM61</f>
        <v>32</v>
      </c>
      <c r="AN58" s="70"/>
      <c r="AO58" s="11"/>
      <c r="AP58" s="57" t="s">
        <v>25</v>
      </c>
      <c r="AQ58" s="71">
        <f>COUNTIF(F23:F203,"МС")</f>
        <v>0</v>
      </c>
    </row>
    <row r="59" spans="1:43" ht="15" x14ac:dyDescent="0.2">
      <c r="A59" s="59" t="s">
        <v>33</v>
      </c>
      <c r="B59" s="60"/>
      <c r="C59" s="58" t="s">
        <v>87</v>
      </c>
      <c r="D59" s="21"/>
      <c r="E59" s="84"/>
      <c r="F59" s="21"/>
      <c r="G59" s="54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90" t="s">
        <v>36</v>
      </c>
      <c r="AM59" s="91">
        <f>COUNT(A23:A203)</f>
        <v>18</v>
      </c>
      <c r="AN59" s="70"/>
      <c r="AO59" s="11"/>
      <c r="AP59" s="57" t="s">
        <v>40</v>
      </c>
      <c r="AQ59" s="71">
        <f>COUNTIF(F23:F203,"КМС")</f>
        <v>5</v>
      </c>
    </row>
    <row r="60" spans="1:43" ht="15" x14ac:dyDescent="0.2">
      <c r="A60" s="55"/>
      <c r="B60" s="25"/>
      <c r="C60" s="75"/>
      <c r="D60" s="21"/>
      <c r="E60" s="84"/>
      <c r="F60" s="21"/>
      <c r="G60" s="54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90" t="s">
        <v>37</v>
      </c>
      <c r="AM60" s="91">
        <f>COUNTIF(A23:A203,"НФ")</f>
        <v>14</v>
      </c>
      <c r="AN60" s="70"/>
      <c r="AO60" s="11"/>
      <c r="AP60" s="57" t="s">
        <v>62</v>
      </c>
      <c r="AQ60" s="71">
        <f>COUNTIF(F23:F99,"1 СР")</f>
        <v>0</v>
      </c>
    </row>
    <row r="61" spans="1:43" ht="15" x14ac:dyDescent="0.2">
      <c r="A61" s="24"/>
      <c r="B61" s="60"/>
      <c r="C61" s="58"/>
      <c r="D61" s="21"/>
      <c r="E61" s="84"/>
      <c r="F61" s="21"/>
      <c r="G61" s="54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90" t="s">
        <v>42</v>
      </c>
      <c r="AM61" s="91">
        <f>COUNTIF(A23:A203,"ДСКВ")</f>
        <v>0</v>
      </c>
      <c r="AN61" s="70"/>
      <c r="AO61" s="11"/>
      <c r="AP61" s="57" t="s">
        <v>80</v>
      </c>
      <c r="AQ61" s="71">
        <f>COUNTIF(F23:F99,"2 СР")</f>
        <v>0</v>
      </c>
    </row>
    <row r="62" spans="1:43" ht="15" x14ac:dyDescent="0.2">
      <c r="A62" s="24"/>
      <c r="B62" s="60"/>
      <c r="C62" s="58"/>
      <c r="D62" s="21"/>
      <c r="E62" s="84"/>
      <c r="F62" s="21"/>
      <c r="G62" s="54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90" t="s">
        <v>38</v>
      </c>
      <c r="AM62" s="91">
        <f>COUNTIF(A23:A203,"НС")</f>
        <v>0</v>
      </c>
      <c r="AN62" s="70"/>
      <c r="AO62" s="11"/>
      <c r="AP62" s="57"/>
      <c r="AQ62" s="72"/>
    </row>
    <row r="63" spans="1:43" ht="4.5" customHeight="1" x14ac:dyDescent="0.2">
      <c r="A63" s="55"/>
      <c r="B63" s="12"/>
      <c r="C63" s="12"/>
      <c r="D63" s="7"/>
      <c r="E63" s="85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56"/>
    </row>
    <row r="64" spans="1:43" ht="15.75" x14ac:dyDescent="0.2">
      <c r="A64" s="123" t="s">
        <v>76</v>
      </c>
      <c r="B64" s="124"/>
      <c r="C64" s="124"/>
      <c r="D64" s="124"/>
      <c r="E64" s="124"/>
      <c r="F64" s="124" t="s">
        <v>10</v>
      </c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64"/>
      <c r="AM64" s="124" t="s">
        <v>3</v>
      </c>
      <c r="AN64" s="124"/>
      <c r="AO64" s="124"/>
      <c r="AP64" s="124"/>
      <c r="AQ64" s="125"/>
    </row>
    <row r="65" spans="1:43" x14ac:dyDescent="0.2">
      <c r="A65" s="113"/>
      <c r="B65" s="114"/>
      <c r="C65" s="114"/>
      <c r="D65" s="114"/>
      <c r="E65" s="114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66"/>
      <c r="AM65" s="120"/>
      <c r="AN65" s="120"/>
      <c r="AO65" s="120"/>
      <c r="AP65" s="120"/>
      <c r="AQ65" s="121"/>
    </row>
    <row r="66" spans="1:43" x14ac:dyDescent="0.2">
      <c r="A66" s="65"/>
      <c r="D66" s="10"/>
      <c r="E66" s="86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67"/>
    </row>
    <row r="67" spans="1:43" x14ac:dyDescent="0.2">
      <c r="A67" s="65"/>
      <c r="D67" s="10"/>
      <c r="E67" s="86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67"/>
    </row>
    <row r="68" spans="1:43" x14ac:dyDescent="0.2">
      <c r="A68" s="65"/>
      <c r="D68" s="10"/>
      <c r="E68" s="86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67"/>
    </row>
    <row r="69" spans="1:43" x14ac:dyDescent="0.2">
      <c r="A69" s="65"/>
      <c r="D69" s="10"/>
      <c r="E69" s="86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67"/>
    </row>
    <row r="70" spans="1:43" x14ac:dyDescent="0.2">
      <c r="A70" s="113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0"/>
      <c r="AM70" s="114"/>
      <c r="AN70" s="114"/>
      <c r="AO70" s="114"/>
      <c r="AP70" s="114"/>
      <c r="AQ70" s="122"/>
    </row>
    <row r="71" spans="1:43" x14ac:dyDescent="0.2">
      <c r="A71" s="113"/>
      <c r="B71" s="114"/>
      <c r="C71" s="114"/>
      <c r="D71" s="114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68"/>
      <c r="AM71" s="115"/>
      <c r="AN71" s="115"/>
      <c r="AO71" s="115"/>
      <c r="AP71" s="115"/>
      <c r="AQ71" s="116"/>
    </row>
    <row r="72" spans="1:43" ht="16.5" thickBot="1" x14ac:dyDescent="0.25">
      <c r="A72" s="117" t="str">
        <f>G19</f>
        <v>ШТАНЬКО А. В. (1 КАТ, ОРЕНБУРГСКАЯ ОБЛАСТЬ)</v>
      </c>
      <c r="B72" s="118"/>
      <c r="C72" s="118"/>
      <c r="D72" s="118"/>
      <c r="E72" s="118"/>
      <c r="F72" s="118" t="str">
        <f>G17</f>
        <v>ШАТРЫГИНА Е. В. (ВК, СВЕРДЛОВСКАЯ ОБЛАСТЬ)</v>
      </c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63"/>
      <c r="AM72" s="118" t="str">
        <f>G18</f>
        <v>РОМАНЕНКО Ю. А. (1 КАТ, ОРЕНБУРГСКАЯ ОБЛАСТЬ)</v>
      </c>
      <c r="AN72" s="118"/>
      <c r="AO72" s="118"/>
      <c r="AP72" s="118"/>
      <c r="AQ72" s="119"/>
    </row>
    <row r="73" spans="1:43" ht="13.5" thickTop="1" x14ac:dyDescent="0.2"/>
    <row r="76" spans="1:43" x14ac:dyDescent="0.2">
      <c r="A76" s="1" t="s">
        <v>48</v>
      </c>
    </row>
    <row r="78" spans="1:43" x14ac:dyDescent="0.2">
      <c r="A78" s="1" t="s">
        <v>49</v>
      </c>
    </row>
    <row r="79" spans="1:43" x14ac:dyDescent="0.2">
      <c r="A79" s="1" t="s">
        <v>50</v>
      </c>
    </row>
    <row r="80" spans="1:43" x14ac:dyDescent="0.2">
      <c r="A80" s="1" t="s">
        <v>51</v>
      </c>
    </row>
    <row r="81" spans="1:4" x14ac:dyDescent="0.2">
      <c r="A81" s="1" t="s">
        <v>52</v>
      </c>
    </row>
    <row r="82" spans="1:4" x14ac:dyDescent="0.2">
      <c r="A82" s="1" t="s">
        <v>53</v>
      </c>
    </row>
    <row r="83" spans="1:4" x14ac:dyDescent="0.2">
      <c r="A83" s="1" t="s">
        <v>54</v>
      </c>
    </row>
    <row r="84" spans="1:4" x14ac:dyDescent="0.2">
      <c r="A84" s="1" t="s">
        <v>55</v>
      </c>
    </row>
    <row r="85" spans="1:4" x14ac:dyDescent="0.2">
      <c r="A85" s="61" t="s">
        <v>45</v>
      </c>
      <c r="D85" s="1" t="s">
        <v>58</v>
      </c>
    </row>
    <row r="86" spans="1:4" x14ac:dyDescent="0.2">
      <c r="A86" s="61" t="s">
        <v>47</v>
      </c>
    </row>
    <row r="87" spans="1:4" x14ac:dyDescent="0.2">
      <c r="A87" s="61" t="s">
        <v>56</v>
      </c>
    </row>
    <row r="88" spans="1:4" x14ac:dyDescent="0.2">
      <c r="A88" s="61" t="s">
        <v>60</v>
      </c>
    </row>
    <row r="89" spans="1:4" x14ac:dyDescent="0.2">
      <c r="A89" s="62" t="s">
        <v>41</v>
      </c>
      <c r="C89" s="10" t="s">
        <v>59</v>
      </c>
    </row>
    <row r="90" spans="1:4" x14ac:dyDescent="0.2">
      <c r="A90" s="1" t="s">
        <v>57</v>
      </c>
    </row>
  </sheetData>
  <mergeCells count="47">
    <mergeCell ref="A1:AQ1"/>
    <mergeCell ref="A2:AQ2"/>
    <mergeCell ref="A3:AQ3"/>
    <mergeCell ref="A4:AQ4"/>
    <mergeCell ref="AO21:AO22"/>
    <mergeCell ref="A6:AQ6"/>
    <mergeCell ref="A7:AQ7"/>
    <mergeCell ref="A9:AQ9"/>
    <mergeCell ref="D21:D22"/>
    <mergeCell ref="E21:E22"/>
    <mergeCell ref="F21:F22"/>
    <mergeCell ref="G21:G22"/>
    <mergeCell ref="A15:G15"/>
    <mergeCell ref="H15:AQ15"/>
    <mergeCell ref="A21:A22"/>
    <mergeCell ref="A13:D13"/>
    <mergeCell ref="A64:E64"/>
    <mergeCell ref="F64:AK64"/>
    <mergeCell ref="AM64:AQ64"/>
    <mergeCell ref="A55:G55"/>
    <mergeCell ref="H55:AQ55"/>
    <mergeCell ref="A65:E65"/>
    <mergeCell ref="F65:AK65"/>
    <mergeCell ref="AM65:AQ65"/>
    <mergeCell ref="A70:E70"/>
    <mergeCell ref="F70:AK70"/>
    <mergeCell ref="AM70:AQ70"/>
    <mergeCell ref="A71:E71"/>
    <mergeCell ref="F71:AK71"/>
    <mergeCell ref="AM71:AQ71"/>
    <mergeCell ref="A72:E72"/>
    <mergeCell ref="F72:AK72"/>
    <mergeCell ref="AM72:AQ72"/>
    <mergeCell ref="A5:AQ5"/>
    <mergeCell ref="A12:AQ12"/>
    <mergeCell ref="B21:B22"/>
    <mergeCell ref="C21:C22"/>
    <mergeCell ref="A8:AQ8"/>
    <mergeCell ref="H21:AK21"/>
    <mergeCell ref="AL21:AL22"/>
    <mergeCell ref="AM21:AM22"/>
    <mergeCell ref="AP21:AP22"/>
    <mergeCell ref="AQ21:AQ22"/>
    <mergeCell ref="A10:AQ10"/>
    <mergeCell ref="A11:AQ11"/>
    <mergeCell ref="AN21:AN22"/>
    <mergeCell ref="A14:D14"/>
  </mergeCells>
  <conditionalFormatting sqref="AL30:AL41 AL43:AL48">
    <cfRule type="duplicateValues" dxfId="3" priority="9"/>
  </conditionalFormatting>
  <conditionalFormatting sqref="AL42">
    <cfRule type="duplicateValues" dxfId="2" priority="1"/>
  </conditionalFormatting>
  <conditionalFormatting sqref="AL49:AL54">
    <cfRule type="duplicateValues" dxfId="1" priority="8"/>
  </conditionalFormatting>
  <conditionalFormatting sqref="AL55:AL1048576 AL1:AL29">
    <cfRule type="duplicateValues" dxfId="0" priority="5"/>
  </conditionalFormatting>
  <printOptions horizontalCentered="1"/>
  <pageMargins left="0.25" right="0.25" top="0.75" bottom="0.75" header="0.3" footer="0.3"/>
  <pageSetup paperSize="9" scale="49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ignoredErrors>
    <ignoredError sqref="AM23:AM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Велошкола Велошкола</cp:lastModifiedBy>
  <cp:lastPrinted>2024-07-16T08:40:33Z</cp:lastPrinted>
  <dcterms:created xsi:type="dcterms:W3CDTF">1996-10-08T23:32:33Z</dcterms:created>
  <dcterms:modified xsi:type="dcterms:W3CDTF">2024-07-17T08:56:02Z</dcterms:modified>
</cp:coreProperties>
</file>