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ягкова\2024\Соревнования\КР 10 этап\Протоколы ФВСР\Гонка на время\"/>
    </mc:Choice>
  </mc:AlternateContent>
  <xr:revisionPtr revIDLastSave="0" documentId="13_ncr:1_{CDB25EEC-6758-4C57-B225-7A47100F6516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Р гонка на время" sheetId="106" r:id="rId1"/>
  </sheets>
  <definedNames>
    <definedName name="_xlnm._FilterDatabase" localSheetId="0" hidden="1">'КР гонка на время'!$B$21:$H$21</definedName>
    <definedName name="_xlnm.Print_Titles" localSheetId="0">'КР гонка на время'!$21:$21</definedName>
    <definedName name="_xlnm.Print_Area" localSheetId="0">'КР гонка на время'!$A$1:$K$44</definedName>
  </definedNames>
  <calcPr calcId="191029"/>
</workbook>
</file>

<file path=xl/calcChain.xml><?xml version="1.0" encoding="utf-8"?>
<calcChain xmlns="http://schemas.openxmlformats.org/spreadsheetml/2006/main">
  <c r="H33" i="106" l="1"/>
  <c r="K36" i="106"/>
  <c r="K35" i="106"/>
  <c r="K34" i="106"/>
  <c r="K33" i="106"/>
  <c r="K32" i="106"/>
  <c r="K31" i="106"/>
  <c r="H36" i="106" l="1"/>
  <c r="H34" i="106"/>
  <c r="H35" i="106"/>
  <c r="H32" i="106" l="1"/>
  <c r="H31" i="106" s="1"/>
  <c r="K30" i="106" l="1"/>
  <c r="I44" i="106" l="1"/>
  <c r="E44" i="106"/>
  <c r="A44" i="106"/>
</calcChain>
</file>

<file path=xl/sharedStrings.xml><?xml version="1.0" encoding="utf-8"?>
<sst xmlns="http://schemas.openxmlformats.org/spreadsheetml/2006/main" count="109" uniqueCount="101">
  <si>
    <t>ТЕХНИЧЕСКИЕ ДАННЫЕ ТРАССЫ:</t>
  </si>
  <si>
    <t>ФАМИЛИЯ ИМЯ</t>
  </si>
  <si>
    <t>ГЛАВНЫЙ СЕКРЕТАРЬ</t>
  </si>
  <si>
    <t>ПОГОДНЫЕ УСЛОВИЯ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</si>
  <si>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</si>
  <si>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</si>
  <si>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</si>
  <si>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</si>
  <si>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</si>
  <si>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</si>
  <si>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</si>
  <si>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</si>
  <si>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</si>
  <si>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</si>
  <si>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</si>
  <si>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</si>
  <si>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</si>
  <si>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</si>
  <si>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</si>
  <si>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</si>
  <si>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</si>
  <si>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</si>
  <si>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</si>
  <si>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</si>
  <si>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</si>
  <si>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</si>
  <si>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</si>
  <si>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</si>
  <si>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</si>
  <si>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</si>
  <si>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</si>
  <si>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</si>
  <si>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</si>
  <si>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</si>
  <si>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</si>
  <si>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</si>
  <si>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</si>
  <si>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</si>
  <si>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</si>
  <si>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</si>
  <si>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</si>
  <si>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</si>
  <si>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</si>
  <si>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</si>
  <si>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</si>
  <si>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</si>
  <si>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КОЧЕТКОВ Д.А. (ВК, г. Саранск)</t>
  </si>
  <si>
    <t>1 сп.р.</t>
  </si>
  <si>
    <t>3 сп.р.</t>
  </si>
  <si>
    <t>2 сп.р.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</si>
  <si>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</si>
  <si>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</si>
  <si>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</si>
  <si>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5 м</t>
  </si>
  <si>
    <t>290 м</t>
  </si>
  <si>
    <t>Место</t>
  </si>
  <si>
    <t>МЯГКОВА Е.А.  (IК, г. Саранск)</t>
  </si>
  <si>
    <t>МЕСТО ПРОВЕДЕНИЯ: г. Саранск</t>
  </si>
  <si>
    <t>БОЧАНОВ В.А. (ВК, г.Омск)</t>
  </si>
  <si>
    <t>Женщины</t>
  </si>
  <si>
    <t>ЧЕРНЫШОВ М.Ю.(г.Пенза)</t>
  </si>
  <si>
    <t>ДАТА ПРОВЕДЕНИЯ: 10 октября 2024г.</t>
  </si>
  <si>
    <t>№ ЕКП 2024:2008130020019355</t>
  </si>
  <si>
    <t>КУБОК РОССИИ (10 ЭТАП-ЗАКЛЮЧИТЕЛЬНЫЙ)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</si>
  <si>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20м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</si>
  <si>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00м</t>
    </r>
  </si>
  <si>
    <t>89</t>
  </si>
  <si>
    <t>10009630969</t>
  </si>
  <si>
    <t>Бондаренко Ярослава</t>
  </si>
  <si>
    <t>27.02.1997</t>
  </si>
  <si>
    <t>Москва</t>
  </si>
  <si>
    <t>0:00:27,28</t>
  </si>
  <si>
    <t>74</t>
  </si>
  <si>
    <t>10009905195</t>
  </si>
  <si>
    <t>Адмакина Светлана</t>
  </si>
  <si>
    <t>30.03.1998</t>
  </si>
  <si>
    <t>Мордовия</t>
  </si>
  <si>
    <t>0:00:27,80</t>
  </si>
  <si>
    <t>372</t>
  </si>
  <si>
    <t>10075130322</t>
  </si>
  <si>
    <t>Симашкина Александра</t>
  </si>
  <si>
    <t>02.03.2005</t>
  </si>
  <si>
    <t>0:00:28,05</t>
  </si>
  <si>
    <t>155</t>
  </si>
  <si>
    <t>10036032450</t>
  </si>
  <si>
    <t>Васькова Виктория</t>
  </si>
  <si>
    <t>03.07.2001</t>
  </si>
  <si>
    <t>Санкт-Петербург</t>
  </si>
  <si>
    <t>0:00:28,49</t>
  </si>
  <si>
    <t>328</t>
  </si>
  <si>
    <t>10036089741</t>
  </si>
  <si>
    <t>Иванова Анастасия</t>
  </si>
  <si>
    <t>06.04.2003</t>
  </si>
  <si>
    <t>Брянская обл.</t>
  </si>
  <si>
    <t>0:00:31,98</t>
  </si>
  <si>
    <t>181</t>
  </si>
  <si>
    <t>10036035076</t>
  </si>
  <si>
    <t>Чекунова Анастасия</t>
  </si>
  <si>
    <t>11.10.2001</t>
  </si>
  <si>
    <t>Удмуртская Республика</t>
  </si>
  <si>
    <t>0:00:34,46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</si>
</sst>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5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14" fontId="9" fillId="0" borderId="0" xfId="2" applyNumberFormat="1" applyFont="1" applyAlignment="1">
      <alignment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0" fontId="14" fillId="0" borderId="0" xfId="2" applyFont="1" applyAlignment="1">
      <alignment vertical="center" wrapText="1"/>
    </xf>
    <xf numFmtId="0" fontId="9" fillId="0" borderId="7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7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7" xfId="2" applyNumberFormat="1" applyFont="1" applyBorder="1" applyAlignment="1">
      <alignment horizontal="left" vertical="center"/>
    </xf>
    <xf numFmtId="0" fontId="9" fillId="0" borderId="12" xfId="2" applyFont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165" fontId="15" fillId="0" borderId="7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0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1" fontId="9" fillId="0" borderId="11" xfId="2" applyNumberFormat="1" applyFont="1" applyBorder="1" applyAlignment="1">
      <alignment horizontal="right" vertical="center"/>
    </xf>
    <xf numFmtId="0" fontId="9" fillId="0" borderId="11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165" fontId="15" fillId="0" borderId="24" xfId="2" applyNumberFormat="1" applyFont="1" applyBorder="1" applyAlignment="1">
      <alignment horizontal="right" vertical="center"/>
    </xf>
    <xf numFmtId="0" fontId="15" fillId="0" borderId="23" xfId="2" applyFont="1" applyBorder="1" applyAlignment="1">
      <alignment horizontal="right" vertical="center"/>
    </xf>
    <xf numFmtId="0" fontId="13" fillId="0" borderId="1" xfId="2" applyFont="1" applyBorder="1" applyAlignment="1">
      <alignment horizontal="left" vertical="center"/>
    </xf>
    <xf numFmtId="0" fontId="13" fillId="2" borderId="3" xfId="2" applyFont="1" applyFill="1" applyBorder="1" applyAlignment="1">
      <alignment vertical="center"/>
    </xf>
    <xf numFmtId="0" fontId="9" fillId="0" borderId="18" xfId="2" applyFont="1" applyBorder="1" applyAlignment="1">
      <alignment vertical="center"/>
    </xf>
    <xf numFmtId="0" fontId="9" fillId="0" borderId="18" xfId="2" applyFont="1" applyBorder="1" applyAlignment="1">
      <alignment horizontal="center" vertical="center"/>
    </xf>
    <xf numFmtId="14" fontId="9" fillId="0" borderId="18" xfId="2" applyNumberFormat="1" applyFont="1" applyBorder="1" applyAlignment="1">
      <alignment vertical="center"/>
    </xf>
    <xf numFmtId="165" fontId="17" fillId="0" borderId="18" xfId="2" applyNumberFormat="1" applyFont="1" applyBorder="1" applyAlignment="1">
      <alignment vertical="center"/>
    </xf>
    <xf numFmtId="0" fontId="21" fillId="0" borderId="21" xfId="2" applyFont="1" applyBorder="1" applyAlignment="1">
      <alignment horizontal="left" vertical="center" wrapText="1"/>
    </xf>
    <xf numFmtId="164" fontId="21" fillId="0" borderId="21" xfId="2" applyNumberFormat="1" applyFont="1" applyBorder="1" applyAlignment="1">
      <alignment horizontal="left" vertical="center" wrapText="1"/>
    </xf>
    <xf numFmtId="0" fontId="17" fillId="2" borderId="21" xfId="2" applyFont="1" applyFill="1" applyBorder="1" applyAlignment="1">
      <alignment horizontal="center" vertical="center" wrapText="1"/>
    </xf>
    <xf numFmtId="0" fontId="17" fillId="2" borderId="27" xfId="8" applyFont="1" applyFill="1" applyBorder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11" fillId="0" borderId="21" xfId="2" applyFont="1" applyBorder="1" applyAlignment="1">
      <alignment horizontal="center" vertical="center" wrapText="1"/>
    </xf>
    <xf numFmtId="0" fontId="11" fillId="0" borderId="22" xfId="2" applyFont="1" applyBorder="1" applyAlignment="1">
      <alignment horizontal="center" vertical="center" wrapText="1"/>
    </xf>
    <xf numFmtId="165" fontId="23" fillId="0" borderId="21" xfId="0" applyNumberFormat="1" applyFont="1" applyBorder="1" applyAlignment="1">
      <alignment horizontal="center"/>
    </xf>
    <xf numFmtId="0" fontId="22" fillId="0" borderId="25" xfId="2" applyFont="1" applyBorder="1" applyAlignment="1">
      <alignment horizontal="center" vertical="center"/>
    </xf>
    <xf numFmtId="0" fontId="22" fillId="0" borderId="26" xfId="2" applyFont="1" applyBorder="1" applyAlignment="1">
      <alignment horizontal="center" vertical="center" wrapText="1"/>
    </xf>
    <xf numFmtId="0" fontId="22" fillId="0" borderId="21" xfId="2" applyFont="1" applyBorder="1" applyAlignment="1">
      <alignment horizontal="center" vertical="center"/>
    </xf>
    <xf numFmtId="0" fontId="22" fillId="0" borderId="24" xfId="2" applyFont="1" applyBorder="1" applyAlignment="1">
      <alignment horizontal="center" vertical="center" wrapText="1"/>
    </xf>
    <xf numFmtId="0" fontId="12" fillId="0" borderId="8" xfId="2" applyFont="1" applyBorder="1" applyAlignment="1">
      <alignment vertical="center"/>
    </xf>
    <xf numFmtId="0" fontId="24" fillId="0" borderId="21" xfId="0" applyFont="1" applyBorder="1" applyAlignment="1">
      <alignment horizontal="center"/>
    </xf>
    <xf numFmtId="0" fontId="17" fillId="2" borderId="11" xfId="8" applyFont="1" applyFill="1" applyBorder="1" applyAlignment="1">
      <alignment vertical="center" wrapText="1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0" fontId="8" fillId="0" borderId="0" xfId="7" applyFont="1" applyAlignment="1">
      <alignment vertical="center" wrapText="1"/>
    </xf>
    <xf numFmtId="14" fontId="14" fillId="0" borderId="0" xfId="2" applyNumberFormat="1" applyFont="1" applyAlignment="1">
      <alignment horizontal="center" vertical="center" wrapText="1"/>
    </xf>
    <xf numFmtId="16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7" fillId="2" borderId="27" xfId="2" applyFont="1" applyFill="1" applyBorder="1" applyAlignment="1">
      <alignment horizontal="center" vertical="center"/>
    </xf>
    <xf numFmtId="14" fontId="17" fillId="2" borderId="27" xfId="8" applyNumberFormat="1" applyFont="1" applyFill="1" applyBorder="1" applyAlignment="1">
      <alignment horizontal="center" vertical="center" wrapText="1"/>
    </xf>
    <xf numFmtId="0" fontId="17" fillId="2" borderId="28" xfId="8" applyFont="1" applyFill="1" applyBorder="1" applyAlignment="1">
      <alignment vertical="center" wrapText="1"/>
    </xf>
    <xf numFmtId="0" fontId="19" fillId="0" borderId="8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3" fillId="0" borderId="20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6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165" fontId="13" fillId="2" borderId="7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0" xfId="2" applyNumberFormat="1" applyFont="1" applyFill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2" borderId="13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190500</xdr:colOff>
      <xdr:row>0</xdr:row>
      <xdr:rowOff>53340</xdr:rowOff>
    </xdr:from>
    <xdr:to>
      <xdr:col>10</xdr:col>
      <xdr:colOff>699770</xdr:colOff>
      <xdr:row>3</xdr:row>
      <xdr:rowOff>179253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53340"/>
          <a:ext cx="1387475" cy="92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114300</xdr:rowOff>
    </xdr:from>
    <xdr:to>
      <xdr:col>2</xdr:col>
      <xdr:colOff>123825</xdr:colOff>
      <xdr:row>4</xdr:row>
      <xdr:rowOff>9525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14300"/>
          <a:ext cx="10096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</sheetPr>
  <dimension ref="A1:Z48"/>
  <sheetViews>
    <sheetView tabSelected="1" view="pageBreakPreview" topLeftCell="A19" zoomScaleNormal="70" zoomScaleSheetLayoutView="100" zoomScalePageLayoutView="50" workbookViewId="0">
      <selection activeCell="D22" sqref="D22"/>
    </sheetView>
  </sheetViews>
  <sheetFormatPr defaultColWidth="9.109375" defaultRowHeight="13.8" x14ac:dyDescent="0.25"/>
  <cols>
    <col min="1" max="1" width="7" style="1" customWidth="1"/>
    <col min="2" max="2" width="7.88671875" style="26" customWidth="1"/>
    <col min="3" max="3" width="14.6640625" style="26" customWidth="1"/>
    <col min="4" max="4" width="27" style="1" customWidth="1"/>
    <col min="5" max="5" width="13.44140625" style="10" customWidth="1"/>
    <col min="6" max="6" width="12" style="1" customWidth="1"/>
    <col min="7" max="7" width="29.6640625" style="1" customWidth="1"/>
    <col min="8" max="8" width="15.33203125" style="21" customWidth="1"/>
    <col min="9" max="9" width="9.88671875" style="21" customWidth="1"/>
    <col min="10" max="10" width="13.109375" style="1" customWidth="1"/>
    <col min="11" max="11" width="12.33203125" style="1" customWidth="1"/>
    <col min="12" max="16384" width="9.109375" style="1"/>
  </cols>
  <sheetData>
    <row r="1" spans="1:11" customFormat="1" ht="21" x14ac:dyDescent="0.25">
      <c r="A1" s="104" t="s">
        <v>27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customFormat="1" ht="21" x14ac:dyDescent="0.25">
      <c r="A2" s="104" t="s">
        <v>26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customFormat="1" ht="21" x14ac:dyDescent="0.25">
      <c r="A3" s="104" t="s">
        <v>50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customFormat="1" ht="21" x14ac:dyDescent="0.25">
      <c r="A4" s="104" t="s">
        <v>51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</row>
    <row r="5" spans="1:11" customFormat="1" ht="21" x14ac:dyDescent="0.25">
      <c r="A5" s="104" t="s">
        <v>52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1" customFormat="1" ht="28.8" x14ac:dyDescent="0.25">
      <c r="A6" s="98" t="s">
        <v>63</v>
      </c>
      <c r="B6" s="98"/>
      <c r="C6" s="98"/>
      <c r="D6" s="98"/>
      <c r="E6" s="98"/>
      <c r="F6" s="98"/>
      <c r="G6" s="98"/>
      <c r="H6" s="98"/>
      <c r="I6" s="98"/>
      <c r="J6" s="98"/>
      <c r="K6" s="98"/>
    </row>
    <row r="7" spans="1:11" customFormat="1" ht="21" x14ac:dyDescent="0.25">
      <c r="A7" s="99" t="s">
        <v>10</v>
      </c>
      <c r="B7" s="99"/>
      <c r="C7" s="99"/>
      <c r="D7" s="99"/>
      <c r="E7" s="99"/>
      <c r="F7" s="99"/>
      <c r="G7" s="99"/>
      <c r="H7" s="99"/>
      <c r="I7" s="99"/>
      <c r="J7" s="99"/>
      <c r="K7" s="99"/>
    </row>
    <row r="8" spans="1:11" customFormat="1" ht="21.6" thickBot="1" x14ac:dyDescent="0.3">
      <c r="A8" s="100" t="s">
        <v>23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1" ht="19.5" customHeight="1" thickTop="1" x14ac:dyDescent="0.25">
      <c r="A9" s="101" t="s">
        <v>15</v>
      </c>
      <c r="B9" s="102"/>
      <c r="C9" s="102"/>
      <c r="D9" s="102"/>
      <c r="E9" s="102"/>
      <c r="F9" s="102"/>
      <c r="G9" s="102"/>
      <c r="H9" s="102"/>
      <c r="I9" s="102"/>
      <c r="J9" s="102"/>
      <c r="K9" s="103"/>
    </row>
    <row r="10" spans="1:11" ht="18" customHeight="1" x14ac:dyDescent="0.25">
      <c r="A10" s="95" t="s">
        <v>38</v>
      </c>
      <c r="B10" s="96"/>
      <c r="C10" s="96"/>
      <c r="D10" s="96"/>
      <c r="E10" s="96"/>
      <c r="F10" s="96"/>
      <c r="G10" s="96"/>
      <c r="H10" s="96"/>
      <c r="I10" s="96"/>
      <c r="J10" s="96"/>
      <c r="K10" s="97"/>
    </row>
    <row r="11" spans="1:11" ht="19.5" customHeight="1" x14ac:dyDescent="0.25">
      <c r="A11" s="95" t="s">
        <v>59</v>
      </c>
      <c r="B11" s="96"/>
      <c r="C11" s="96"/>
      <c r="D11" s="96"/>
      <c r="E11" s="96"/>
      <c r="F11" s="96"/>
      <c r="G11" s="96"/>
      <c r="H11" s="96"/>
      <c r="I11" s="96"/>
      <c r="J11" s="96"/>
      <c r="K11" s="97"/>
    </row>
    <row r="12" spans="1:11" ht="21" customHeight="1" x14ac:dyDescent="0.25">
      <c r="A12" s="115" t="s">
        <v>23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7"/>
    </row>
    <row r="13" spans="1:11" ht="20.100000000000001" customHeight="1" x14ac:dyDescent="0.25">
      <c r="A13" s="105" t="s">
        <v>57</v>
      </c>
      <c r="B13" s="106"/>
      <c r="C13" s="106"/>
      <c r="D13" s="106"/>
      <c r="E13" s="2"/>
      <c r="F13" s="64" t="s">
        <v>64</v>
      </c>
      <c r="G13" s="64"/>
      <c r="H13" s="11"/>
      <c r="I13" s="11"/>
      <c r="J13" s="3"/>
      <c r="K13" s="4" t="s">
        <v>43</v>
      </c>
    </row>
    <row r="14" spans="1:11" ht="20.100000000000001" customHeight="1" x14ac:dyDescent="0.25">
      <c r="A14" s="107" t="s">
        <v>61</v>
      </c>
      <c r="B14" s="108"/>
      <c r="C14" s="108"/>
      <c r="D14" s="108"/>
      <c r="E14" s="5"/>
      <c r="F14" s="31" t="s">
        <v>65</v>
      </c>
      <c r="G14" s="31"/>
      <c r="H14" s="12"/>
      <c r="I14" s="12"/>
      <c r="J14" s="6"/>
      <c r="K14" s="7" t="s">
        <v>62</v>
      </c>
    </row>
    <row r="15" spans="1:11" ht="20.100000000000001" customHeight="1" x14ac:dyDescent="0.25">
      <c r="A15" s="109" t="s">
        <v>5</v>
      </c>
      <c r="B15" s="110"/>
      <c r="C15" s="110"/>
      <c r="D15" s="110"/>
      <c r="E15" s="110"/>
      <c r="F15" s="110"/>
      <c r="G15" s="111"/>
      <c r="H15" s="112" t="s">
        <v>0</v>
      </c>
      <c r="I15" s="113"/>
      <c r="J15" s="113"/>
      <c r="K15" s="114"/>
    </row>
    <row r="16" spans="1:11" ht="20.100000000000001" customHeight="1" x14ac:dyDescent="0.25">
      <c r="A16" s="13" t="s">
        <v>11</v>
      </c>
      <c r="B16" s="8"/>
      <c r="C16" s="8"/>
      <c r="D16" s="14"/>
      <c r="E16" s="15"/>
      <c r="F16" s="14"/>
      <c r="G16" s="9" t="s">
        <v>60</v>
      </c>
      <c r="H16" s="43" t="s">
        <v>28</v>
      </c>
      <c r="I16" s="44"/>
      <c r="J16" s="44"/>
      <c r="K16" s="45"/>
    </row>
    <row r="17" spans="1:13" ht="20.100000000000001" customHeight="1" x14ac:dyDescent="0.25">
      <c r="A17" s="13" t="s">
        <v>12</v>
      </c>
      <c r="B17" s="8"/>
      <c r="C17" s="8"/>
      <c r="D17" s="9"/>
      <c r="E17" s="30"/>
      <c r="F17" s="16"/>
      <c r="G17" s="76" t="s">
        <v>58</v>
      </c>
      <c r="H17" s="43" t="s">
        <v>30</v>
      </c>
      <c r="I17" s="44"/>
      <c r="J17" s="44"/>
      <c r="K17" s="62" t="s">
        <v>53</v>
      </c>
    </row>
    <row r="18" spans="1:13" ht="20.100000000000001" customHeight="1" x14ac:dyDescent="0.25">
      <c r="A18" s="13" t="s">
        <v>13</v>
      </c>
      <c r="B18" s="8"/>
      <c r="C18" s="8"/>
      <c r="D18" s="9"/>
      <c r="E18" s="30"/>
      <c r="F18" s="16"/>
      <c r="G18" s="76" t="s">
        <v>56</v>
      </c>
      <c r="H18" s="43" t="s">
        <v>31</v>
      </c>
      <c r="I18" s="44"/>
      <c r="J18" s="44"/>
      <c r="K18" s="62" t="s">
        <v>54</v>
      </c>
    </row>
    <row r="19" spans="1:13" ht="20.100000000000001" customHeight="1" thickBot="1" x14ac:dyDescent="0.3">
      <c r="A19" s="13" t="s">
        <v>9</v>
      </c>
      <c r="B19" s="32"/>
      <c r="C19" s="32"/>
      <c r="D19" s="16"/>
      <c r="F19" s="34"/>
      <c r="G19" s="77" t="s">
        <v>46</v>
      </c>
      <c r="H19" s="33" t="s">
        <v>29</v>
      </c>
      <c r="I19" s="46"/>
      <c r="J19" s="29"/>
      <c r="K19" s="63">
        <v>1</v>
      </c>
    </row>
    <row r="20" spans="1:13" ht="7.5" customHeight="1" thickTop="1" x14ac:dyDescent="0.25">
      <c r="A20" s="66"/>
      <c r="B20" s="67"/>
      <c r="C20" s="67"/>
      <c r="D20" s="66"/>
      <c r="E20" s="68"/>
      <c r="F20" s="66"/>
      <c r="G20" s="66"/>
      <c r="H20" s="69"/>
      <c r="I20" s="69"/>
      <c r="J20" s="66"/>
      <c r="K20" s="66"/>
    </row>
    <row r="21" spans="1:13" s="74" customFormat="1" ht="34.200000000000003" customHeight="1" x14ac:dyDescent="0.25">
      <c r="A21" s="92" t="s">
        <v>55</v>
      </c>
      <c r="B21" s="73" t="s">
        <v>7</v>
      </c>
      <c r="C21" s="73" t="s">
        <v>22</v>
      </c>
      <c r="D21" s="73" t="s">
        <v>1</v>
      </c>
      <c r="E21" s="93" t="s">
        <v>21</v>
      </c>
      <c r="F21" s="73" t="s">
        <v>4</v>
      </c>
      <c r="G21" s="73" t="s">
        <v>25</v>
      </c>
      <c r="H21" s="94" t="s">
        <v>37</v>
      </c>
      <c r="I21" s="85"/>
      <c r="J21" s="72" t="s">
        <v>17</v>
      </c>
      <c r="K21" s="72" t="s">
        <v>8</v>
      </c>
    </row>
    <row r="22" spans="1:13" s="75" customFormat="1" ht="24.9" customHeight="1" x14ac:dyDescent="0.3">
      <c r="A22" s="84">
        <v>1</v>
      </c>
      <c r="B22" s="84" t="s">
        <v>66</v>
      </c>
      <c r="C22" s="84" t="s">
        <v>67</v>
      </c>
      <c r="D22" s="84" t="s">
        <v>68</v>
      </c>
      <c r="E22" s="84" t="s">
        <v>69</v>
      </c>
      <c r="F22" s="84" t="s">
        <v>14</v>
      </c>
      <c r="G22" s="84" t="s">
        <v>70</v>
      </c>
      <c r="H22" s="84" t="s">
        <v>71</v>
      </c>
      <c r="I22" s="78"/>
      <c r="J22" s="79"/>
      <c r="K22" s="80"/>
    </row>
    <row r="23" spans="1:13" s="75" customFormat="1" ht="24.9" customHeight="1" x14ac:dyDescent="0.3">
      <c r="A23" s="84">
        <v>2</v>
      </c>
      <c r="B23" s="84" t="s">
        <v>72</v>
      </c>
      <c r="C23" s="84" t="s">
        <v>73</v>
      </c>
      <c r="D23" s="84" t="s">
        <v>74</v>
      </c>
      <c r="E23" s="84" t="s">
        <v>75</v>
      </c>
      <c r="F23" s="84" t="s">
        <v>16</v>
      </c>
      <c r="G23" s="84" t="s">
        <v>76</v>
      </c>
      <c r="H23" s="84" t="s">
        <v>77</v>
      </c>
      <c r="I23" s="78"/>
      <c r="J23" s="81"/>
      <c r="K23" s="82"/>
    </row>
    <row r="24" spans="1:13" s="75" customFormat="1" ht="24.9" customHeight="1" x14ac:dyDescent="0.3">
      <c r="A24" s="84">
        <v>3</v>
      </c>
      <c r="B24" s="84" t="s">
        <v>78</v>
      </c>
      <c r="C24" s="84" t="s">
        <v>79</v>
      </c>
      <c r="D24" s="84" t="s">
        <v>80</v>
      </c>
      <c r="E24" s="84" t="s">
        <v>81</v>
      </c>
      <c r="F24" s="84" t="s">
        <v>16</v>
      </c>
      <c r="G24" s="84" t="s">
        <v>70</v>
      </c>
      <c r="H24" s="84" t="s">
        <v>82</v>
      </c>
      <c r="I24" s="78"/>
      <c r="J24" s="81"/>
      <c r="K24" s="82"/>
      <c r="M24"/>
    </row>
    <row r="25" spans="1:13" s="75" customFormat="1" ht="24.9" customHeight="1" x14ac:dyDescent="0.3">
      <c r="A25" s="84">
        <v>4</v>
      </c>
      <c r="B25" s="84" t="s">
        <v>83</v>
      </c>
      <c r="C25" s="84" t="s">
        <v>84</v>
      </c>
      <c r="D25" s="84" t="s">
        <v>85</v>
      </c>
      <c r="E25" s="84" t="s">
        <v>86</v>
      </c>
      <c r="F25" s="84" t="s">
        <v>16</v>
      </c>
      <c r="G25" s="84" t="s">
        <v>87</v>
      </c>
      <c r="H25" s="84" t="s">
        <v>88</v>
      </c>
      <c r="I25" s="78"/>
      <c r="J25" s="81"/>
      <c r="K25" s="82"/>
    </row>
    <row r="26" spans="1:13" s="75" customFormat="1" ht="24.9" customHeight="1" x14ac:dyDescent="0.3">
      <c r="A26" s="84">
        <v>5</v>
      </c>
      <c r="B26" s="84" t="s">
        <v>89</v>
      </c>
      <c r="C26" s="84" t="s">
        <v>90</v>
      </c>
      <c r="D26" s="84" t="s">
        <v>91</v>
      </c>
      <c r="E26" s="84" t="s">
        <v>92</v>
      </c>
      <c r="F26" s="84" t="s">
        <v>16</v>
      </c>
      <c r="G26" s="84" t="s">
        <v>93</v>
      </c>
      <c r="H26" s="84" t="s">
        <v>94</v>
      </c>
      <c r="I26" s="78"/>
      <c r="J26" s="81"/>
      <c r="K26" s="82"/>
    </row>
    <row r="27" spans="1:13" s="75" customFormat="1" ht="24.9" customHeight="1" x14ac:dyDescent="0.3">
      <c r="A27" s="84">
        <v>6</v>
      </c>
      <c r="B27" s="84" t="s">
        <v>95</v>
      </c>
      <c r="C27" s="84" t="s">
        <v>96</v>
      </c>
      <c r="D27" s="84" t="s">
        <v>97</v>
      </c>
      <c r="E27" s="84" t="s">
        <v>98</v>
      </c>
      <c r="F27" s="84" t="s">
        <v>16</v>
      </c>
      <c r="G27" s="84" t="s">
        <v>99</v>
      </c>
      <c r="H27" s="84" t="s">
        <v>100</v>
      </c>
      <c r="I27" s="78"/>
      <c r="J27" s="81"/>
      <c r="K27" s="82"/>
      <c r="L27" s="83"/>
    </row>
    <row r="28" spans="1:13" ht="24.9" customHeight="1" x14ac:dyDescent="0.3">
      <c r="A28" s="86"/>
      <c r="B28" s="87"/>
      <c r="C28" s="87"/>
      <c r="D28" s="88"/>
      <c r="E28" s="89"/>
      <c r="F28" s="90"/>
      <c r="G28" s="90"/>
      <c r="H28" s="91"/>
      <c r="I28" s="91"/>
      <c r="J28" s="17"/>
      <c r="K28" s="17"/>
    </row>
    <row r="29" spans="1:13" ht="14.4" x14ac:dyDescent="0.25">
      <c r="A29" s="119" t="s">
        <v>3</v>
      </c>
      <c r="B29" s="120"/>
      <c r="C29" s="120"/>
      <c r="D29" s="120"/>
      <c r="E29" s="65"/>
      <c r="F29" s="65"/>
      <c r="G29" s="120" t="s">
        <v>24</v>
      </c>
      <c r="H29" s="120"/>
      <c r="I29" s="120"/>
      <c r="J29" s="120"/>
      <c r="K29" s="121"/>
    </row>
    <row r="30" spans="1:13" ht="15" customHeight="1" x14ac:dyDescent="0.25">
      <c r="A30" s="54" t="s">
        <v>32</v>
      </c>
      <c r="B30" s="16"/>
      <c r="C30" s="16"/>
      <c r="D30" s="55"/>
      <c r="E30" s="19"/>
      <c r="F30" s="52"/>
      <c r="G30" s="18" t="s">
        <v>20</v>
      </c>
      <c r="H30" s="48">
        <v>4</v>
      </c>
      <c r="I30" s="58"/>
      <c r="J30" s="35" t="s">
        <v>18</v>
      </c>
      <c r="K30" s="61">
        <f>COUNTIF(F22:F27,"ЗМС")</f>
        <v>0</v>
      </c>
    </row>
    <row r="31" spans="1:13" ht="15" customHeight="1" x14ac:dyDescent="0.25">
      <c r="A31" s="54" t="s">
        <v>33</v>
      </c>
      <c r="B31" s="16"/>
      <c r="C31" s="16"/>
      <c r="D31" s="55"/>
      <c r="E31" s="1"/>
      <c r="F31" s="53"/>
      <c r="G31" s="20" t="s">
        <v>44</v>
      </c>
      <c r="H31" s="47">
        <f>H32+H35</f>
        <v>6</v>
      </c>
      <c r="I31" s="50"/>
      <c r="J31" s="35" t="s">
        <v>14</v>
      </c>
      <c r="K31" s="61">
        <f>COUNTIF(F22:F28,"МСМК")</f>
        <v>1</v>
      </c>
    </row>
    <row r="32" spans="1:13" ht="15" customHeight="1" x14ac:dyDescent="0.25">
      <c r="A32" s="54" t="s">
        <v>34</v>
      </c>
      <c r="B32" s="16"/>
      <c r="C32" s="16"/>
      <c r="D32" s="55"/>
      <c r="E32" s="1"/>
      <c r="F32" s="53"/>
      <c r="G32" s="20" t="s">
        <v>45</v>
      </c>
      <c r="H32" s="47">
        <f>H33+H34+H36</f>
        <v>6</v>
      </c>
      <c r="I32" s="50"/>
      <c r="J32" s="35" t="s">
        <v>16</v>
      </c>
      <c r="K32" s="61">
        <f>COUNTIF(F22:F29,"МС")</f>
        <v>5</v>
      </c>
    </row>
    <row r="33" spans="1:26" ht="15" customHeight="1" x14ac:dyDescent="0.25">
      <c r="A33" s="54" t="s">
        <v>35</v>
      </c>
      <c r="B33" s="16"/>
      <c r="C33" s="16"/>
      <c r="D33" s="55"/>
      <c r="E33" s="1"/>
      <c r="F33" s="53"/>
      <c r="G33" s="20" t="s">
        <v>39</v>
      </c>
      <c r="H33" s="48">
        <f>COUNT(A22:A27)</f>
        <v>6</v>
      </c>
      <c r="I33" s="49"/>
      <c r="J33" s="35" t="s">
        <v>19</v>
      </c>
      <c r="K33" s="61">
        <f>COUNTIF(F22:F30,"КМС")</f>
        <v>0</v>
      </c>
    </row>
    <row r="34" spans="1:26" ht="15" customHeight="1" x14ac:dyDescent="0.25">
      <c r="A34" s="54"/>
      <c r="B34" s="16"/>
      <c r="C34" s="16"/>
      <c r="D34" s="55"/>
      <c r="E34" s="1"/>
      <c r="F34" s="53"/>
      <c r="G34" s="20" t="s">
        <v>40</v>
      </c>
      <c r="H34" s="48">
        <f>COUNTIF(A22:A27,"НФ")</f>
        <v>0</v>
      </c>
      <c r="I34" s="49"/>
      <c r="J34" s="70" t="s">
        <v>47</v>
      </c>
      <c r="K34" s="61">
        <f>COUNTIF(F22:F31,"1 сп.р.")</f>
        <v>0</v>
      </c>
    </row>
    <row r="35" spans="1:26" ht="15" customHeight="1" x14ac:dyDescent="0.25">
      <c r="A35" s="54"/>
      <c r="B35" s="16"/>
      <c r="C35" s="16"/>
      <c r="D35" s="55"/>
      <c r="E35" s="1"/>
      <c r="F35" s="53"/>
      <c r="G35" s="20" t="s">
        <v>41</v>
      </c>
      <c r="H35" s="36">
        <f>COUNTIF(A22:A27,"НС")</f>
        <v>0</v>
      </c>
      <c r="I35" s="51"/>
      <c r="J35" s="71" t="s">
        <v>49</v>
      </c>
      <c r="K35" s="61">
        <f>COUNTIF(F22:F32,"2 сп.р.")</f>
        <v>0</v>
      </c>
    </row>
    <row r="36" spans="1:26" ht="15" customHeight="1" x14ac:dyDescent="0.25">
      <c r="A36" s="54"/>
      <c r="B36" s="16"/>
      <c r="C36" s="16"/>
      <c r="D36" s="55"/>
      <c r="E36" s="22"/>
      <c r="F36" s="59"/>
      <c r="G36" s="20" t="s">
        <v>42</v>
      </c>
      <c r="H36" s="36">
        <f>COUNTIF(A22:A27,"ДСКВ")</f>
        <v>0</v>
      </c>
      <c r="I36" s="60"/>
      <c r="J36" s="71" t="s">
        <v>48</v>
      </c>
      <c r="K36" s="61">
        <f>COUNTIF(F22:F33,"3 сп.р.")</f>
        <v>0</v>
      </c>
    </row>
    <row r="37" spans="1:26" ht="9.75" customHeight="1" x14ac:dyDescent="0.25">
      <c r="A37" s="23"/>
      <c r="K37" s="24"/>
    </row>
    <row r="38" spans="1:26" ht="15.6" x14ac:dyDescent="0.25">
      <c r="A38" s="122" t="s">
        <v>2</v>
      </c>
      <c r="B38" s="123"/>
      <c r="C38" s="123"/>
      <c r="D38" s="123"/>
      <c r="E38" s="124" t="s">
        <v>6</v>
      </c>
      <c r="F38" s="124"/>
      <c r="G38" s="124"/>
      <c r="H38" s="124"/>
      <c r="I38" s="124" t="s">
        <v>36</v>
      </c>
      <c r="J38" s="124"/>
      <c r="K38" s="125"/>
    </row>
    <row r="39" spans="1:26" x14ac:dyDescent="0.25">
      <c r="A39" s="23"/>
      <c r="B39" s="1"/>
      <c r="C39" s="1"/>
      <c r="E39" s="1"/>
      <c r="F39" s="19"/>
      <c r="G39" s="19"/>
      <c r="H39" s="19"/>
      <c r="I39" s="19"/>
      <c r="J39" s="19"/>
      <c r="K39" s="28"/>
    </row>
    <row r="40" spans="1:26" x14ac:dyDescent="0.25">
      <c r="A40" s="25"/>
      <c r="D40" s="26"/>
      <c r="E40" s="56"/>
      <c r="F40" s="26"/>
      <c r="G40" s="26"/>
      <c r="H40" s="57"/>
      <c r="I40" s="57"/>
      <c r="J40" s="26"/>
      <c r="K40" s="27"/>
    </row>
    <row r="41" spans="1:26" x14ac:dyDescent="0.25">
      <c r="A41" s="25"/>
      <c r="D41" s="26"/>
      <c r="E41" s="56"/>
      <c r="F41" s="26"/>
      <c r="G41" s="26"/>
      <c r="H41" s="57"/>
      <c r="I41" s="57"/>
      <c r="J41" s="26"/>
      <c r="K41" s="27"/>
    </row>
    <row r="42" spans="1:26" x14ac:dyDescent="0.25">
      <c r="A42" s="25"/>
      <c r="D42" s="26"/>
      <c r="E42" s="56"/>
      <c r="F42" s="26"/>
      <c r="G42" s="26"/>
      <c r="H42" s="57"/>
      <c r="I42" s="57"/>
      <c r="J42" s="26"/>
      <c r="K42" s="27"/>
    </row>
    <row r="43" spans="1:26" x14ac:dyDescent="0.25">
      <c r="A43" s="25"/>
      <c r="D43" s="26"/>
      <c r="E43" s="56"/>
      <c r="F43" s="26"/>
      <c r="G43" s="26"/>
      <c r="H43" s="57"/>
      <c r="I43" s="57"/>
      <c r="J43" s="26"/>
      <c r="K43" s="27"/>
    </row>
    <row r="44" spans="1:26" ht="16.2" thickBot="1" x14ac:dyDescent="0.3">
      <c r="A44" s="126" t="str">
        <f>G18</f>
        <v>МЯГКОВА Е.А.  (IК, г. Саранск)</v>
      </c>
      <c r="B44" s="127"/>
      <c r="C44" s="127"/>
      <c r="D44" s="127"/>
      <c r="E44" s="127" t="str">
        <f>G17</f>
        <v>БОЧАНОВ В.А. (ВК, г.Омск)</v>
      </c>
      <c r="F44" s="127"/>
      <c r="G44" s="127"/>
      <c r="H44" s="127"/>
      <c r="I44" s="127" t="str">
        <f>G19</f>
        <v>КОЧЕТКОВ Д.А. (ВК, г. Саранск)</v>
      </c>
      <c r="J44" s="127"/>
      <c r="K44" s="128"/>
    </row>
    <row r="45" spans="1:26" s="10" customFormat="1" ht="14.4" thickTop="1" x14ac:dyDescent="0.25">
      <c r="A45" s="1"/>
      <c r="B45" s="26"/>
      <c r="C45" s="26"/>
      <c r="D45" s="1"/>
      <c r="F45" s="1"/>
      <c r="G45" s="1"/>
      <c r="H45" s="21"/>
      <c r="I45" s="2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39" customFormat="1" ht="18" x14ac:dyDescent="0.25">
      <c r="B46" s="40"/>
      <c r="C46" s="40"/>
      <c r="E46" s="41"/>
      <c r="H46" s="42"/>
      <c r="I46" s="42"/>
    </row>
    <row r="47" spans="1:26" ht="21" x14ac:dyDescent="0.25">
      <c r="A47" s="37"/>
      <c r="B47" s="37"/>
      <c r="C47" s="38"/>
      <c r="D47" s="118"/>
      <c r="E47" s="118"/>
      <c r="F47" s="118"/>
      <c r="G47" s="118"/>
    </row>
    <row r="48" spans="1:26" ht="18" x14ac:dyDescent="0.25">
      <c r="D48" s="39"/>
    </row>
  </sheetData>
  <autoFilter ref="B21:H21" xr:uid="{00000000-0009-0000-0000-000000000000}">
    <sortState xmlns:xlrd2="http://schemas.microsoft.com/office/spreadsheetml/2017/richdata2" ref="B22:H29">
      <sortCondition ref="H21"/>
    </sortState>
  </autoFilter>
  <sortState xmlns:xlrd2="http://schemas.microsoft.com/office/spreadsheetml/2017/richdata2" ref="B22:G27">
    <sortCondition ref="D22:D27"/>
  </sortState>
  <mergeCells count="25">
    <mergeCell ref="D47:G47"/>
    <mergeCell ref="A29:D29"/>
    <mergeCell ref="G29:K29"/>
    <mergeCell ref="A38:D38"/>
    <mergeCell ref="E38:H38"/>
    <mergeCell ref="I38:K38"/>
    <mergeCell ref="A44:D44"/>
    <mergeCell ref="E44:H44"/>
    <mergeCell ref="I44:K44"/>
    <mergeCell ref="A13:D13"/>
    <mergeCell ref="A14:D14"/>
    <mergeCell ref="A15:G15"/>
    <mergeCell ref="H15:K15"/>
    <mergeCell ref="A12:K12"/>
    <mergeCell ref="A1:K1"/>
    <mergeCell ref="A2:K2"/>
    <mergeCell ref="A3:K3"/>
    <mergeCell ref="A4:K4"/>
    <mergeCell ref="A5:K5"/>
    <mergeCell ref="A11:K11"/>
    <mergeCell ref="A6:K6"/>
    <mergeCell ref="A7:K7"/>
    <mergeCell ref="A8:K8"/>
    <mergeCell ref="A9:K9"/>
    <mergeCell ref="A10:K10"/>
  </mergeCells>
  <printOptions horizontalCentered="1"/>
  <pageMargins left="0.19685039370078741" right="0.19685039370078741" top="0.31496062992125984" bottom="0.31496062992125984" header="0.15748031496062992" footer="0.15748031496062992"/>
  <pageSetup paperSize="256" scale="56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 гонка на время</vt:lpstr>
      <vt:lpstr>'КР гонка на время'!Заголовки_для_печати</vt:lpstr>
      <vt:lpstr>'КР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2024-10-10T13:14:33Z</cp:lastPrinted>
  <dcterms:created xsi:type="dcterms:W3CDTF">1996-10-08T23:32:33Z</dcterms:created>
  <dcterms:modified xsi:type="dcterms:W3CDTF">2024-10-10T13:14:36Z</dcterms:modified>
</cp:coreProperties>
</file>