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инд гонка девушки" sheetId="92" r:id="rId1"/>
  </sheets>
  <definedNames>
    <definedName name="_xlnm.Print_Titles" localSheetId="0">'инд гонка девушки'!$21:$22</definedName>
    <definedName name="_xlnm.Print_Area" localSheetId="0">'инд гонка девушки'!$A$1:$L$74</definedName>
  </definedNames>
  <calcPr calcId="152511" refMode="R1C1"/>
</workbook>
</file>

<file path=xl/calcChain.xml><?xml version="1.0" encoding="utf-8"?>
<calcChain xmlns="http://schemas.openxmlformats.org/spreadsheetml/2006/main">
  <c r="I63" i="92" l="1"/>
  <c r="I64" i="92" l="1"/>
  <c r="J24" i="92" l="1"/>
  <c r="J25" i="92"/>
  <c r="J26" i="92"/>
  <c r="J27" i="92"/>
  <c r="J28" i="92"/>
  <c r="J29" i="92"/>
  <c r="J30" i="92"/>
  <c r="J31" i="92"/>
  <c r="J32" i="92"/>
  <c r="J33" i="92"/>
  <c r="J34" i="92"/>
  <c r="J35" i="92"/>
  <c r="J36" i="92"/>
  <c r="J37" i="92"/>
  <c r="J38" i="92"/>
  <c r="J39" i="92"/>
  <c r="J40" i="92"/>
  <c r="J41" i="92"/>
  <c r="J42" i="92"/>
  <c r="J43" i="92"/>
  <c r="J44" i="92"/>
  <c r="J45" i="92"/>
  <c r="J46" i="92"/>
  <c r="J47" i="92"/>
  <c r="J48" i="92"/>
  <c r="J49" i="92"/>
  <c r="J50" i="92"/>
  <c r="J51" i="92"/>
  <c r="J52" i="92"/>
  <c r="J53" i="92"/>
  <c r="J23" i="92"/>
  <c r="I25" i="92"/>
  <c r="I26" i="92"/>
  <c r="I27" i="92"/>
  <c r="I28" i="92"/>
  <c r="I29" i="92"/>
  <c r="I30" i="92"/>
  <c r="I31" i="92"/>
  <c r="I32" i="92"/>
  <c r="I33" i="92"/>
  <c r="I34" i="92"/>
  <c r="I35" i="92"/>
  <c r="I36" i="92"/>
  <c r="I37" i="92"/>
  <c r="I38" i="92"/>
  <c r="I39" i="92"/>
  <c r="I40" i="92"/>
  <c r="I41" i="92"/>
  <c r="I42" i="92"/>
  <c r="I43" i="92"/>
  <c r="I44" i="92"/>
  <c r="I45" i="92"/>
  <c r="I46" i="92"/>
  <c r="I47" i="92"/>
  <c r="I48" i="92"/>
  <c r="I49" i="92"/>
  <c r="I50" i="92"/>
  <c r="I51" i="92"/>
  <c r="I52" i="92"/>
  <c r="I53" i="92"/>
  <c r="I24" i="92"/>
  <c r="J74" i="92"/>
  <c r="G74" i="92"/>
  <c r="D74" i="92"/>
  <c r="I62" i="92" l="1"/>
  <c r="L65" i="92"/>
  <c r="I66" i="92"/>
  <c r="L64" i="92"/>
  <c r="I65" i="92"/>
  <c r="L63" i="92"/>
  <c r="L62" i="92"/>
  <c r="L61" i="92"/>
  <c r="L60" i="92"/>
  <c r="L59" i="92"/>
  <c r="I61" i="92" l="1"/>
  <c r="I60" i="92" s="1"/>
</calcChain>
</file>

<file path=xl/sharedStrings.xml><?xml version="1.0" encoding="utf-8"?>
<sst xmlns="http://schemas.openxmlformats.org/spreadsheetml/2006/main" count="163" uniqueCount="107">
  <si>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</si>
  <si>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</si>
  <si>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</si>
  <si>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</si>
  <si>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</si>
  <si>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</si>
  <si>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</si>
  <si>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</si>
  <si>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</si>
  <si>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</si>
  <si>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</si>
  <si>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</si>
  <si>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</si>
  <si>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</si>
  <si>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</si>
  <si>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</si>
  <si>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ВСЕРОССИЙСКИЕ СОРЕВНОВАНИЯ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</si>
  <si>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</si>
  <si>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</si>
  <si>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</si>
  <si>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</si>
  <si>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</si>
  <si>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</si>
  <si>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</si>
  <si>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СКОРОСТЬ км/ч</t>
  </si>
  <si>
    <t>ВЫПОЛНЕНИЕ НТУ ЕВСК</t>
  </si>
  <si>
    <t>ОТСТАВАНИЕ</t>
  </si>
  <si>
    <t>Девушки 15-16 лет</t>
  </si>
  <si>
    <t>КМС</t>
  </si>
  <si>
    <t>ДАТА РОЖД.</t>
  </si>
  <si>
    <t>1 СР</t>
  </si>
  <si>
    <t>2 СР</t>
  </si>
  <si>
    <t>3 СР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</si>
  <si>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</si>
  <si>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</si>
  <si>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</si>
  <si>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</si>
  <si>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</si>
  <si>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</si>
  <si>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</si>
  <si>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Н. финишировало</t>
  </si>
  <si>
    <t>Дисквалифицировано</t>
  </si>
  <si>
    <t>Н. стартовало</t>
  </si>
  <si>
    <t>Ветер:</t>
  </si>
  <si>
    <t>МАКСИМАЛЬНЫЙ ПЕРЕПАД (HD):</t>
  </si>
  <si>
    <t>СУММА ПЕРЕПАДОВ (ТС):</t>
  </si>
  <si>
    <t>Департамент физической культуры, спорта и дополнительного образования Тюменской области</t>
  </si>
  <si>
    <t>Федерация велосипедного спорта Тюменской области</t>
  </si>
  <si>
    <t>№ ЕКП 2022: 5088</t>
  </si>
  <si>
    <t>ОКОНЧАНИЕ ГОНКИ:</t>
  </si>
  <si>
    <t>ШАТРЫГИНА Е.В. (ВК, СВЕРДЛОВСКАЯ ОБЛАСТЬ)</t>
  </si>
  <si>
    <t>ЛЯШЕНКО И.А. (1К, ТЮМЕНСКАЯ ОБЛАСТЬ)</t>
  </si>
  <si>
    <t>ГРЯЗНОВА А.В. (2К, СВЕРДЛОВСКАЯ ОБЛАСТЬ)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</si>
  <si>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 г. Тюмень</t>
    </r>
  </si>
  <si>
    <t>НАЗВАНИЕ ТРАССЫ / РЕГ. НОМЕР: Богандинский - Червишево - Чаплык</t>
  </si>
  <si>
    <t>Температура:</t>
  </si>
  <si>
    <t>Влажность:</t>
  </si>
  <si>
    <t>Осадки:</t>
  </si>
  <si>
    <t>СУДЬЯ НА ФИНИШЕ</t>
  </si>
  <si>
    <t>МЕДВЕДЕВА Кристина</t>
  </si>
  <si>
    <t>Тюменская область</t>
  </si>
  <si>
    <t>БАРИНОВА Диана</t>
  </si>
  <si>
    <t>Свердловская область</t>
  </si>
  <si>
    <t>ПЛЕХАНОВА Дарья</t>
  </si>
  <si>
    <t>Челябинская область</t>
  </si>
  <si>
    <t>ЗОРИНА Марина</t>
  </si>
  <si>
    <t>САВИЦКАЯ Анастасия</t>
  </si>
  <si>
    <t>Омская область</t>
  </si>
  <si>
    <t>МАЛЬЦЕВА Александра</t>
  </si>
  <si>
    <t>ГРЯЗНОВА Дарья</t>
  </si>
  <si>
    <t>САЙГАНОВА Мария</t>
  </si>
  <si>
    <t>ФАТЕЕВА Александра</t>
  </si>
  <si>
    <t>ЧИБИРЕВА Анастасия</t>
  </si>
  <si>
    <t>АЛЕКСЕЕВА Анфиса</t>
  </si>
  <si>
    <t>ВЫСОТИНА Анастасия</t>
  </si>
  <si>
    <t>Курганская область</t>
  </si>
  <si>
    <t>ПОДКОРЫТОВА Варвара</t>
  </si>
  <si>
    <t>ЗАРИНА Дарья</t>
  </si>
  <si>
    <t>КОЛОСОВА Вероника</t>
  </si>
  <si>
    <t>ПАВЛУШЕВА Ирина</t>
  </si>
  <si>
    <t>КАРПОВА Ксения</t>
  </si>
  <si>
    <t>ВАГАНИНА Ирина</t>
  </si>
  <si>
    <t>ДЕСЯТКОВА Елизавета</t>
  </si>
  <si>
    <t>АКУЛАЕВА Екатерина</t>
  </si>
  <si>
    <t>СЕРГЕЕВА Александра</t>
  </si>
  <si>
    <t>САБЛИНА Дарья</t>
  </si>
  <si>
    <t>ГОРЕВА Арина</t>
  </si>
  <si>
    <t>ТЕБЕНЕВА Ксения</t>
  </si>
  <si>
    <t>АЛЕКСЕЕВА Ангелина</t>
  </si>
  <si>
    <t>ЯРОВЕНКО Доминика</t>
  </si>
  <si>
    <t>ГОЛОБОКОВА Ангелина</t>
  </si>
  <si>
    <t>БЕРГ Виктория</t>
  </si>
  <si>
    <t>ПАЛАСТРОВА Галина</t>
  </si>
  <si>
    <t>ПАНТЕЛЕЕВА Владислава</t>
  </si>
  <si>
    <t>ВТОРУШИНА Полина</t>
  </si>
  <si>
    <t>ПОЛИЩУК Арина</t>
  </si>
  <si>
    <t>БИКМЕЕВА Вера</t>
  </si>
  <si>
    <t>ДРОЗДОВА Елизавета</t>
  </si>
  <si>
    <t>Оренбургская область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</si>
  <si>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10 июня 2022 года              </t>
    </r>
  </si>
  <si>
    <t>№ ВРВС: 0080601611Я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</si>
  <si>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10ч 00м </t>
    </r>
  </si>
  <si>
    <t>20/2</t>
  </si>
  <si>
    <t>шоссе - групповая гонка</t>
  </si>
  <si>
    <t>НФ</t>
  </si>
  <si>
    <t>Лимит времени</t>
  </si>
  <si>
    <t>ДИСТАНЦИЯ: ДЛИНА КРУГА/КРУГОВ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</si>
</sst>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6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2B2E3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.5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4">
    <xf numFmtId="0" fontId="0" fillId="0" borderId="0" xfId="0"/>
    <xf numFmtId="49" fontId="6" fillId="0" borderId="4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49" fontId="6" fillId="0" borderId="4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25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2" fillId="0" borderId="14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right" vertical="center"/>
    </xf>
    <xf numFmtId="0" fontId="14" fillId="0" borderId="11" xfId="0" applyFont="1" applyBorder="1" applyAlignment="1">
      <alignment horizontal="right"/>
    </xf>
    <xf numFmtId="0" fontId="15" fillId="0" borderId="15" xfId="0" applyFont="1" applyFill="1" applyBorder="1" applyAlignment="1">
      <alignment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0" fontId="15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49" fontId="6" fillId="0" borderId="16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15" fillId="0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15" fillId="0" borderId="23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21" fontId="5" fillId="0" borderId="1" xfId="0" applyNumberFormat="1" applyFont="1" applyFill="1" applyBorder="1" applyAlignment="1" applyProtection="1">
      <alignment horizontal="center" vertical="center"/>
    </xf>
    <xf numFmtId="0" fontId="5" fillId="0" borderId="33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17" fillId="0" borderId="0" xfId="8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2" fontId="5" fillId="0" borderId="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32" xfId="2" applyNumberFormat="1" applyFont="1" applyBorder="1" applyAlignment="1">
      <alignment horizontal="center" vertical="center"/>
    </xf>
    <xf numFmtId="0" fontId="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top"/>
    </xf>
    <xf numFmtId="0" fontId="5" fillId="0" borderId="1" xfId="2" applyFont="1" applyBorder="1" applyAlignment="1">
      <alignment horizontal="center" vertical="center"/>
    </xf>
    <xf numFmtId="0" fontId="5" fillId="0" borderId="21" xfId="2" applyNumberFormat="1" applyFont="1" applyBorder="1" applyAlignment="1">
      <alignment horizontal="center" vertical="center"/>
    </xf>
    <xf numFmtId="0" fontId="5" fillId="0" borderId="21" xfId="2" applyFont="1" applyBorder="1" applyAlignment="1">
      <alignment horizontal="left" vertical="center"/>
    </xf>
    <xf numFmtId="2" fontId="5" fillId="0" borderId="21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2" applyFont="1" applyBorder="1" applyAlignment="1">
      <alignment horizontal="center" vertical="center"/>
    </xf>
    <xf numFmtId="0" fontId="19" fillId="0" borderId="6" xfId="0" applyFont="1" applyFill="1" applyBorder="1" applyAlignment="1">
      <alignment horizontal="right" vertical="center"/>
    </xf>
    <xf numFmtId="0" fontId="19" fillId="0" borderId="29" xfId="0" applyFont="1" applyFill="1" applyBorder="1" applyAlignment="1">
      <alignment horizontal="right" vertical="center"/>
    </xf>
    <xf numFmtId="21" fontId="5" fillId="0" borderId="1" xfId="0" applyNumberFormat="1" applyFont="1" applyBorder="1" applyAlignment="1">
      <alignment horizontal="center" vertical="center"/>
    </xf>
    <xf numFmtId="21" fontId="5" fillId="0" borderId="1" xfId="2" applyNumberFormat="1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21" fontId="5" fillId="0" borderId="1" xfId="2" applyNumberFormat="1" applyFont="1" applyBorder="1" applyAlignment="1">
      <alignment horizontal="left" vertical="top" indent="1"/>
    </xf>
    <xf numFmtId="0" fontId="5" fillId="0" borderId="20" xfId="2" applyFont="1" applyBorder="1" applyAlignment="1">
      <alignment horizontal="center" vertical="center"/>
    </xf>
    <xf numFmtId="0" fontId="5" fillId="0" borderId="21" xfId="2" applyFont="1" applyBorder="1" applyAlignment="1">
      <alignment horizontal="left" vertical="top" indent="1"/>
    </xf>
    <xf numFmtId="21" fontId="5" fillId="0" borderId="21" xfId="2" applyNumberFormat="1" applyFont="1" applyBorder="1" applyAlignment="1">
      <alignment horizontal="left" vertical="top" indent="1"/>
    </xf>
    <xf numFmtId="21" fontId="5" fillId="0" borderId="2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6" fillId="2" borderId="35" xfId="3" applyFont="1" applyFill="1" applyBorder="1" applyAlignment="1">
      <alignment horizontal="center" vertical="center" wrapText="1"/>
    </xf>
    <xf numFmtId="0" fontId="16" fillId="2" borderId="1" xfId="3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157241</xdr:colOff>
      <xdr:row>2</xdr:row>
      <xdr:rowOff>52919</xdr:rowOff>
    </xdr:from>
    <xdr:to>
      <xdr:col>3</xdr:col>
      <xdr:colOff>145653</xdr:colOff>
      <xdr:row>5</xdr:row>
      <xdr:rowOff>52917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4" y="603252"/>
          <a:ext cx="792746" cy="6138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31751</xdr:rowOff>
    </xdr:from>
    <xdr:to>
      <xdr:col>1</xdr:col>
      <xdr:colOff>354532</xdr:colOff>
      <xdr:row>4</xdr:row>
      <xdr:rowOff>52917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2084"/>
          <a:ext cx="820199" cy="571500"/>
        </a:xfrm>
        <a:prstGeom prst="rect">
          <a:avLst/>
        </a:prstGeom>
      </xdr:spPr>
    </xdr:pic>
    <xdr:clientData/>
  </xdr:twoCellAnchor>
  <xdr:oneCellAnchor>
    <xdr:from>
      <xdr:col>11</xdr:col>
      <xdr:colOff>201083</xdr:colOff>
      <xdr:row>2</xdr:row>
      <xdr:rowOff>10585</xdr:rowOff>
    </xdr:from>
    <xdr:ext cx="609480" cy="548640"/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36666" y="560918"/>
          <a:ext cx="609480" cy="5486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L75"/>
  <sheetViews>
    <sheetView tabSelected="1" view="pageBreakPreview" topLeftCell="A38" zoomScale="90" zoomScaleNormal="100" zoomScaleSheetLayoutView="90" workbookViewId="0">
      <selection activeCell="L46" sqref="L46"/>
    </sheetView>
  </sheetViews>
  <sheetFormatPr defaultRowHeight="12.75" x14ac:dyDescent="0.2"/>
  <cols>
    <col min="1" max="1" width="7" style="11" customWidth="1"/>
    <col min="2" max="2" width="7" style="75" customWidth="1"/>
    <col min="3" max="3" width="12" style="75" customWidth="1"/>
    <col min="4" max="4" width="22.42578125" style="11" customWidth="1"/>
    <col min="5" max="5" width="10.28515625" style="11" customWidth="1"/>
    <col min="6" max="6" width="7.7109375" style="11" customWidth="1"/>
    <col min="7" max="7" width="22.140625" style="11" customWidth="1"/>
    <col min="8" max="8" width="20.85546875" style="11" customWidth="1"/>
    <col min="9" max="9" width="13.5703125" style="11" customWidth="1"/>
    <col min="10" max="10" width="10.140625" style="11" customWidth="1"/>
    <col min="11" max="11" width="12" style="11" customWidth="1"/>
    <col min="12" max="12" width="14.7109375" style="11" customWidth="1"/>
    <col min="13" max="16384" width="9.140625" style="11"/>
  </cols>
  <sheetData>
    <row r="1" spans="1:12" ht="21.75" customHeight="1" x14ac:dyDescent="0.2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21.75" customHeight="1" x14ac:dyDescent="0.2">
      <c r="A2" s="131" t="s">
        <v>46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21.75" customHeight="1" x14ac:dyDescent="0.2">
      <c r="A3" s="131" t="s">
        <v>11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21.75" customHeight="1" x14ac:dyDescent="0.2">
      <c r="A4" s="131" t="s">
        <v>47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5.2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s="13" customFormat="1" ht="28.5" x14ac:dyDescent="0.2">
      <c r="A6" s="132" t="s">
        <v>16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s="13" customFormat="1" ht="18" customHeight="1" x14ac:dyDescent="0.2">
      <c r="A7" s="130" t="s">
        <v>18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</row>
    <row r="8" spans="1:12" s="13" customFormat="1" ht="4.5" customHeight="1" thickBot="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8" customHeight="1" thickTop="1" x14ac:dyDescent="0.2">
      <c r="A9" s="133" t="s">
        <v>23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5"/>
    </row>
    <row r="10" spans="1:12" s="15" customFormat="1" ht="18" customHeight="1" x14ac:dyDescent="0.2">
      <c r="A10" s="136" t="s">
        <v>103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8"/>
    </row>
    <row r="11" spans="1:12" ht="19.5" customHeight="1" x14ac:dyDescent="0.2">
      <c r="A11" s="139" t="s">
        <v>27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1"/>
    </row>
    <row r="12" spans="1:12" ht="5.25" customHeight="1" x14ac:dyDescent="0.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2" ht="15.75" x14ac:dyDescent="0.2">
      <c r="A13" s="19" t="s">
        <v>53</v>
      </c>
      <c r="B13" s="20"/>
      <c r="C13" s="20"/>
      <c r="D13" s="21"/>
      <c r="E13" s="22"/>
      <c r="F13" s="22"/>
      <c r="G13" s="23" t="s">
        <v>101</v>
      </c>
      <c r="H13" s="22"/>
      <c r="I13" s="22"/>
      <c r="J13" s="22"/>
      <c r="K13" s="24"/>
      <c r="L13" s="25" t="s">
        <v>100</v>
      </c>
    </row>
    <row r="14" spans="1:12" ht="15.75" x14ac:dyDescent="0.25">
      <c r="A14" s="26" t="s">
        <v>99</v>
      </c>
      <c r="B14" s="27"/>
      <c r="C14" s="27"/>
      <c r="D14" s="28"/>
      <c r="E14" s="28"/>
      <c r="F14" s="28"/>
      <c r="G14" s="29" t="s">
        <v>49</v>
      </c>
      <c r="H14" s="28"/>
      <c r="I14" s="28"/>
      <c r="J14" s="28"/>
      <c r="K14" s="30"/>
      <c r="L14" s="31" t="s">
        <v>48</v>
      </c>
    </row>
    <row r="15" spans="1:12" ht="15" x14ac:dyDescent="0.2">
      <c r="A15" s="142" t="s">
        <v>10</v>
      </c>
      <c r="B15" s="128"/>
      <c r="C15" s="128"/>
      <c r="D15" s="128"/>
      <c r="E15" s="128"/>
      <c r="F15" s="128"/>
      <c r="G15" s="143"/>
      <c r="H15" s="127" t="s">
        <v>1</v>
      </c>
      <c r="I15" s="128"/>
      <c r="J15" s="128"/>
      <c r="K15" s="128"/>
      <c r="L15" s="129"/>
    </row>
    <row r="16" spans="1:12" ht="15" x14ac:dyDescent="0.2">
      <c r="A16" s="32" t="s">
        <v>19</v>
      </c>
      <c r="B16" s="33"/>
      <c r="C16" s="33"/>
      <c r="D16" s="34"/>
      <c r="E16" s="35"/>
      <c r="F16" s="34"/>
      <c r="G16" s="36"/>
      <c r="H16" s="37" t="s">
        <v>54</v>
      </c>
      <c r="I16" s="38"/>
      <c r="J16" s="38"/>
      <c r="K16" s="38"/>
      <c r="L16" s="39"/>
    </row>
    <row r="17" spans="1:12" ht="15" x14ac:dyDescent="0.2">
      <c r="A17" s="32" t="s">
        <v>20</v>
      </c>
      <c r="B17" s="33"/>
      <c r="C17" s="33"/>
      <c r="D17" s="40"/>
      <c r="E17" s="35"/>
      <c r="F17" s="34"/>
      <c r="G17" s="94" t="s">
        <v>50</v>
      </c>
      <c r="H17" s="37" t="s">
        <v>44</v>
      </c>
      <c r="I17" s="38"/>
      <c r="J17" s="38"/>
      <c r="K17" s="38"/>
      <c r="L17" s="39"/>
    </row>
    <row r="18" spans="1:12" ht="15" x14ac:dyDescent="0.2">
      <c r="A18" s="32" t="s">
        <v>21</v>
      </c>
      <c r="B18" s="33"/>
      <c r="C18" s="33"/>
      <c r="D18" s="40"/>
      <c r="E18" s="35"/>
      <c r="F18" s="34"/>
      <c r="G18" s="94" t="s">
        <v>51</v>
      </c>
      <c r="H18" s="37" t="s">
        <v>45</v>
      </c>
      <c r="I18" s="38"/>
      <c r="J18" s="38"/>
      <c r="K18" s="38"/>
      <c r="L18" s="39"/>
    </row>
    <row r="19" spans="1:12" ht="15.75" thickBot="1" x14ac:dyDescent="0.25">
      <c r="A19" s="41" t="s">
        <v>17</v>
      </c>
      <c r="B19" s="42"/>
      <c r="C19" s="42"/>
      <c r="D19" s="43"/>
      <c r="E19" s="43"/>
      <c r="F19" s="43"/>
      <c r="G19" s="95" t="s">
        <v>52</v>
      </c>
      <c r="H19" s="44" t="s">
        <v>106</v>
      </c>
      <c r="I19" s="45"/>
      <c r="J19" s="45"/>
      <c r="K19" s="46">
        <v>40</v>
      </c>
      <c r="L19" s="47" t="s">
        <v>102</v>
      </c>
    </row>
    <row r="20" spans="1:12" ht="6" customHeight="1" thickTop="1" thickBot="1" x14ac:dyDescent="0.25">
      <c r="A20" s="48"/>
      <c r="B20" s="49"/>
      <c r="C20" s="49"/>
      <c r="D20" s="50"/>
      <c r="E20" s="50"/>
      <c r="F20" s="50"/>
      <c r="G20" s="50"/>
      <c r="H20" s="50"/>
      <c r="I20" s="50"/>
      <c r="J20" s="50"/>
      <c r="K20" s="50"/>
      <c r="L20" s="51"/>
    </row>
    <row r="21" spans="1:12" s="52" customFormat="1" ht="21" customHeight="1" thickTop="1" x14ac:dyDescent="0.2">
      <c r="A21" s="125" t="s">
        <v>7</v>
      </c>
      <c r="B21" s="121" t="s">
        <v>13</v>
      </c>
      <c r="C21" s="121" t="s">
        <v>22</v>
      </c>
      <c r="D21" s="121" t="s">
        <v>2</v>
      </c>
      <c r="E21" s="121" t="s">
        <v>29</v>
      </c>
      <c r="F21" s="121" t="s">
        <v>9</v>
      </c>
      <c r="G21" s="121" t="s">
        <v>14</v>
      </c>
      <c r="H21" s="121" t="s">
        <v>8</v>
      </c>
      <c r="I21" s="121" t="s">
        <v>26</v>
      </c>
      <c r="J21" s="121" t="s">
        <v>24</v>
      </c>
      <c r="K21" s="123" t="s">
        <v>25</v>
      </c>
      <c r="L21" s="119" t="s">
        <v>15</v>
      </c>
    </row>
    <row r="22" spans="1:12" s="52" customFormat="1" ht="13.5" customHeight="1" x14ac:dyDescent="0.2">
      <c r="A22" s="126"/>
      <c r="B22" s="122"/>
      <c r="C22" s="122"/>
      <c r="D22" s="122"/>
      <c r="E22" s="122"/>
      <c r="F22" s="122"/>
      <c r="G22" s="122"/>
      <c r="H22" s="122"/>
      <c r="I22" s="122"/>
      <c r="J22" s="122"/>
      <c r="K22" s="124"/>
      <c r="L22" s="120"/>
    </row>
    <row r="23" spans="1:12" ht="21.75" customHeight="1" x14ac:dyDescent="0.2">
      <c r="A23" s="83">
        <v>1</v>
      </c>
      <c r="B23" s="84">
        <v>7</v>
      </c>
      <c r="C23" s="84">
        <v>10104581643</v>
      </c>
      <c r="D23" s="85" t="s">
        <v>81</v>
      </c>
      <c r="E23" s="84">
        <v>2007</v>
      </c>
      <c r="F23" s="84" t="s">
        <v>31</v>
      </c>
      <c r="G23" s="87" t="s">
        <v>62</v>
      </c>
      <c r="H23" s="97">
        <v>4.9074074074074076E-2</v>
      </c>
      <c r="I23" s="96"/>
      <c r="J23" s="82">
        <f>$K$19/(HOUR(H23)+MINUTE(H23)/60+SECOND(H23)/3600)</f>
        <v>33.962264150943398</v>
      </c>
      <c r="K23" s="53"/>
      <c r="L23" s="54"/>
    </row>
    <row r="24" spans="1:12" ht="21.75" customHeight="1" x14ac:dyDescent="0.2">
      <c r="A24" s="83">
        <v>2</v>
      </c>
      <c r="B24" s="84">
        <v>15</v>
      </c>
      <c r="C24" s="84">
        <v>10128681695</v>
      </c>
      <c r="D24" s="85" t="s">
        <v>61</v>
      </c>
      <c r="E24" s="84">
        <v>2007</v>
      </c>
      <c r="F24" s="84" t="s">
        <v>31</v>
      </c>
      <c r="G24" s="87" t="s">
        <v>62</v>
      </c>
      <c r="H24" s="97">
        <v>4.9108796296296296E-2</v>
      </c>
      <c r="I24" s="96">
        <f>H24-$H$23</f>
        <v>3.4722222222220711E-5</v>
      </c>
      <c r="J24" s="82">
        <f t="shared" ref="J24:J53" si="0">$K$19/(HOUR(H24)+MINUTE(H24)/60+SECOND(H24)/3600)</f>
        <v>33.938251237332075</v>
      </c>
      <c r="K24" s="53"/>
      <c r="L24" s="54"/>
    </row>
    <row r="25" spans="1:12" ht="21.75" customHeight="1" x14ac:dyDescent="0.2">
      <c r="A25" s="83">
        <v>3</v>
      </c>
      <c r="B25" s="84">
        <v>16</v>
      </c>
      <c r="C25" s="84">
        <v>10105865780</v>
      </c>
      <c r="D25" s="85" t="s">
        <v>85</v>
      </c>
      <c r="E25" s="84">
        <v>2007</v>
      </c>
      <c r="F25" s="86"/>
      <c r="G25" s="87" t="s">
        <v>62</v>
      </c>
      <c r="H25" s="97">
        <v>4.9652777777777775E-2</v>
      </c>
      <c r="I25" s="96">
        <f t="shared" ref="I25:I53" si="1">H25-$H$23</f>
        <v>5.7870370370369933E-4</v>
      </c>
      <c r="J25" s="82">
        <f t="shared" si="0"/>
        <v>33.566433566433567</v>
      </c>
      <c r="K25" s="53"/>
      <c r="L25" s="54"/>
    </row>
    <row r="26" spans="1:12" ht="21.75" customHeight="1" x14ac:dyDescent="0.2">
      <c r="A26" s="83">
        <v>4</v>
      </c>
      <c r="B26" s="84">
        <v>20</v>
      </c>
      <c r="C26" s="84">
        <v>10116255086</v>
      </c>
      <c r="D26" s="85" t="s">
        <v>77</v>
      </c>
      <c r="E26" s="84">
        <v>2007</v>
      </c>
      <c r="F26" s="84" t="s">
        <v>31</v>
      </c>
      <c r="G26" s="87" t="s">
        <v>60</v>
      </c>
      <c r="H26" s="97">
        <v>4.9652777777777775E-2</v>
      </c>
      <c r="I26" s="96">
        <f t="shared" si="1"/>
        <v>5.7870370370369933E-4</v>
      </c>
      <c r="J26" s="82">
        <f t="shared" si="0"/>
        <v>33.566433566433567</v>
      </c>
      <c r="K26" s="53"/>
      <c r="L26" s="54"/>
    </row>
    <row r="27" spans="1:12" ht="21.75" customHeight="1" x14ac:dyDescent="0.2">
      <c r="A27" s="83">
        <v>5</v>
      </c>
      <c r="B27" s="84">
        <v>9</v>
      </c>
      <c r="C27" s="84">
        <v>10113798461</v>
      </c>
      <c r="D27" s="85" t="s">
        <v>79</v>
      </c>
      <c r="E27" s="84">
        <v>2007</v>
      </c>
      <c r="F27" s="84" t="s">
        <v>31</v>
      </c>
      <c r="G27" s="87" t="s">
        <v>62</v>
      </c>
      <c r="H27" s="97">
        <v>4.9652777777777775E-2</v>
      </c>
      <c r="I27" s="96">
        <f t="shared" si="1"/>
        <v>5.7870370370369933E-4</v>
      </c>
      <c r="J27" s="82">
        <f t="shared" si="0"/>
        <v>33.566433566433567</v>
      </c>
      <c r="K27" s="53"/>
      <c r="L27" s="54"/>
    </row>
    <row r="28" spans="1:12" ht="21.75" customHeight="1" x14ac:dyDescent="0.2">
      <c r="A28" s="83">
        <v>6</v>
      </c>
      <c r="B28" s="84">
        <v>28</v>
      </c>
      <c r="C28" s="84">
        <v>10104417854</v>
      </c>
      <c r="D28" s="85" t="s">
        <v>59</v>
      </c>
      <c r="E28" s="84">
        <v>2007</v>
      </c>
      <c r="F28" s="86"/>
      <c r="G28" s="87" t="s">
        <v>60</v>
      </c>
      <c r="H28" s="97">
        <v>4.9652777777777775E-2</v>
      </c>
      <c r="I28" s="96">
        <f t="shared" si="1"/>
        <v>5.7870370370369933E-4</v>
      </c>
      <c r="J28" s="82">
        <f t="shared" si="0"/>
        <v>33.566433566433567</v>
      </c>
      <c r="K28" s="55"/>
      <c r="L28" s="54"/>
    </row>
    <row r="29" spans="1:12" ht="21.75" customHeight="1" x14ac:dyDescent="0.2">
      <c r="A29" s="83">
        <v>7</v>
      </c>
      <c r="B29" s="84">
        <v>13</v>
      </c>
      <c r="C29" s="84">
        <v>10089944646</v>
      </c>
      <c r="D29" s="85" t="s">
        <v>83</v>
      </c>
      <c r="E29" s="84">
        <v>2006</v>
      </c>
      <c r="F29" s="84" t="s">
        <v>31</v>
      </c>
      <c r="G29" s="87" t="s">
        <v>62</v>
      </c>
      <c r="H29" s="97">
        <v>4.9652777777777775E-2</v>
      </c>
      <c r="I29" s="96">
        <f t="shared" si="1"/>
        <v>5.7870370370369933E-4</v>
      </c>
      <c r="J29" s="82">
        <f t="shared" si="0"/>
        <v>33.566433566433567</v>
      </c>
      <c r="K29" s="55"/>
      <c r="L29" s="54"/>
    </row>
    <row r="30" spans="1:12" ht="21.75" customHeight="1" x14ac:dyDescent="0.2">
      <c r="A30" s="83">
        <v>8</v>
      </c>
      <c r="B30" s="84">
        <v>4</v>
      </c>
      <c r="C30" s="84">
        <v>10120340810</v>
      </c>
      <c r="D30" s="85" t="s">
        <v>70</v>
      </c>
      <c r="E30" s="84">
        <v>2007</v>
      </c>
      <c r="F30" s="84" t="s">
        <v>31</v>
      </c>
      <c r="G30" s="87" t="s">
        <v>67</v>
      </c>
      <c r="H30" s="97">
        <v>4.9652777777777775E-2</v>
      </c>
      <c r="I30" s="96">
        <f t="shared" si="1"/>
        <v>5.7870370370369933E-4</v>
      </c>
      <c r="J30" s="82">
        <f t="shared" si="0"/>
        <v>33.566433566433567</v>
      </c>
      <c r="K30" s="55"/>
      <c r="L30" s="54"/>
    </row>
    <row r="31" spans="1:12" ht="21.75" customHeight="1" x14ac:dyDescent="0.2">
      <c r="A31" s="83">
        <v>9</v>
      </c>
      <c r="B31" s="84">
        <v>17</v>
      </c>
      <c r="C31" s="84">
        <v>10118096571</v>
      </c>
      <c r="D31" s="85" t="s">
        <v>76</v>
      </c>
      <c r="E31" s="84">
        <v>2007</v>
      </c>
      <c r="F31" s="84" t="s">
        <v>31</v>
      </c>
      <c r="G31" s="87" t="s">
        <v>62</v>
      </c>
      <c r="H31" s="97">
        <v>4.9652777777777775E-2</v>
      </c>
      <c r="I31" s="96">
        <f t="shared" si="1"/>
        <v>5.7870370370369933E-4</v>
      </c>
      <c r="J31" s="82">
        <f t="shared" si="0"/>
        <v>33.566433566433567</v>
      </c>
      <c r="K31" s="55"/>
      <c r="L31" s="54"/>
    </row>
    <row r="32" spans="1:12" ht="21.75" customHeight="1" x14ac:dyDescent="0.2">
      <c r="A32" s="83">
        <v>10</v>
      </c>
      <c r="B32" s="84">
        <v>29</v>
      </c>
      <c r="C32" s="84">
        <v>10113788256</v>
      </c>
      <c r="D32" s="85" t="s">
        <v>73</v>
      </c>
      <c r="E32" s="84">
        <v>2007</v>
      </c>
      <c r="F32" s="84" t="s">
        <v>31</v>
      </c>
      <c r="G32" s="87" t="s">
        <v>60</v>
      </c>
      <c r="H32" s="97">
        <v>4.9652777777777775E-2</v>
      </c>
      <c r="I32" s="96">
        <f t="shared" si="1"/>
        <v>5.7870370370369933E-4</v>
      </c>
      <c r="J32" s="82">
        <f t="shared" si="0"/>
        <v>33.566433566433567</v>
      </c>
      <c r="K32" s="55"/>
      <c r="L32" s="54"/>
    </row>
    <row r="33" spans="1:12" ht="21.75" customHeight="1" x14ac:dyDescent="0.2">
      <c r="A33" s="83">
        <v>11</v>
      </c>
      <c r="B33" s="84">
        <v>1</v>
      </c>
      <c r="C33" s="84">
        <v>10129904000</v>
      </c>
      <c r="D33" s="85" t="s">
        <v>74</v>
      </c>
      <c r="E33" s="84">
        <v>2006</v>
      </c>
      <c r="F33" s="84" t="s">
        <v>31</v>
      </c>
      <c r="G33" s="87" t="s">
        <v>75</v>
      </c>
      <c r="H33" s="97">
        <v>4.9652777777777775E-2</v>
      </c>
      <c r="I33" s="96">
        <f t="shared" si="1"/>
        <v>5.7870370370369933E-4</v>
      </c>
      <c r="J33" s="82">
        <f t="shared" si="0"/>
        <v>33.566433566433567</v>
      </c>
      <c r="K33" s="55"/>
      <c r="L33" s="56"/>
    </row>
    <row r="34" spans="1:12" ht="21.75" customHeight="1" x14ac:dyDescent="0.2">
      <c r="A34" s="83">
        <v>12</v>
      </c>
      <c r="B34" s="84">
        <v>19</v>
      </c>
      <c r="C34" s="84">
        <v>10095662592</v>
      </c>
      <c r="D34" s="85" t="s">
        <v>87</v>
      </c>
      <c r="E34" s="84">
        <v>2006</v>
      </c>
      <c r="F34" s="87" t="s">
        <v>28</v>
      </c>
      <c r="G34" s="87" t="s">
        <v>62</v>
      </c>
      <c r="H34" s="97">
        <v>4.9652777777777775E-2</v>
      </c>
      <c r="I34" s="96">
        <f t="shared" si="1"/>
        <v>5.7870370370369933E-4</v>
      </c>
      <c r="J34" s="82">
        <f t="shared" si="0"/>
        <v>33.566433566433567</v>
      </c>
      <c r="K34" s="57"/>
      <c r="L34" s="58"/>
    </row>
    <row r="35" spans="1:12" ht="21.75" customHeight="1" x14ac:dyDescent="0.2">
      <c r="A35" s="83">
        <v>13</v>
      </c>
      <c r="B35" s="84">
        <v>12</v>
      </c>
      <c r="C35" s="84">
        <v>10090420249</v>
      </c>
      <c r="D35" s="85" t="s">
        <v>69</v>
      </c>
      <c r="E35" s="84">
        <v>2006</v>
      </c>
      <c r="F35" s="84" t="s">
        <v>31</v>
      </c>
      <c r="G35" s="87" t="s">
        <v>62</v>
      </c>
      <c r="H35" s="97">
        <v>4.9652777777777775E-2</v>
      </c>
      <c r="I35" s="96">
        <f t="shared" si="1"/>
        <v>5.7870370370369933E-4</v>
      </c>
      <c r="J35" s="82">
        <f t="shared" si="0"/>
        <v>33.566433566433567</v>
      </c>
      <c r="K35" s="57"/>
      <c r="L35" s="58"/>
    </row>
    <row r="36" spans="1:12" ht="21.75" customHeight="1" x14ac:dyDescent="0.2">
      <c r="A36" s="83">
        <v>14</v>
      </c>
      <c r="B36" s="84">
        <v>27</v>
      </c>
      <c r="C36" s="84">
        <v>10104417450</v>
      </c>
      <c r="D36" s="85" t="s">
        <v>68</v>
      </c>
      <c r="E36" s="84">
        <v>2007</v>
      </c>
      <c r="F36" s="86"/>
      <c r="G36" s="87" t="s">
        <v>60</v>
      </c>
      <c r="H36" s="97">
        <v>4.9652777777777775E-2</v>
      </c>
      <c r="I36" s="96">
        <f t="shared" si="1"/>
        <v>5.7870370370369933E-4</v>
      </c>
      <c r="J36" s="82">
        <f t="shared" si="0"/>
        <v>33.566433566433567</v>
      </c>
      <c r="K36" s="59"/>
      <c r="L36" s="60"/>
    </row>
    <row r="37" spans="1:12" ht="21.75" customHeight="1" x14ac:dyDescent="0.2">
      <c r="A37" s="83">
        <v>15</v>
      </c>
      <c r="B37" s="84">
        <v>10</v>
      </c>
      <c r="C37" s="84">
        <v>10104580128</v>
      </c>
      <c r="D37" s="85" t="s">
        <v>72</v>
      </c>
      <c r="E37" s="84">
        <v>2007</v>
      </c>
      <c r="F37" s="86"/>
      <c r="G37" s="87" t="s">
        <v>62</v>
      </c>
      <c r="H37" s="97">
        <v>4.9652777777777775E-2</v>
      </c>
      <c r="I37" s="96">
        <f t="shared" si="1"/>
        <v>5.7870370370369933E-4</v>
      </c>
      <c r="J37" s="82">
        <f t="shared" si="0"/>
        <v>33.566433566433567</v>
      </c>
      <c r="K37" s="59"/>
      <c r="L37" s="60"/>
    </row>
    <row r="38" spans="1:12" ht="21.75" customHeight="1" x14ac:dyDescent="0.2">
      <c r="A38" s="83">
        <v>16</v>
      </c>
      <c r="B38" s="84">
        <v>37</v>
      </c>
      <c r="C38" s="84">
        <v>10116356534</v>
      </c>
      <c r="D38" s="85" t="s">
        <v>91</v>
      </c>
      <c r="E38" s="84">
        <v>2006</v>
      </c>
      <c r="F38" s="84" t="s">
        <v>30</v>
      </c>
      <c r="G38" s="87" t="s">
        <v>64</v>
      </c>
      <c r="H38" s="97">
        <v>4.9652777777777775E-2</v>
      </c>
      <c r="I38" s="96">
        <f t="shared" si="1"/>
        <v>5.7870370370369933E-4</v>
      </c>
      <c r="J38" s="82">
        <f t="shared" si="0"/>
        <v>33.566433566433567</v>
      </c>
      <c r="K38" s="59"/>
      <c r="L38" s="60"/>
    </row>
    <row r="39" spans="1:12" ht="21.75" customHeight="1" x14ac:dyDescent="0.2">
      <c r="A39" s="83">
        <v>17</v>
      </c>
      <c r="B39" s="84">
        <v>11</v>
      </c>
      <c r="C39" s="84">
        <v>10096031495</v>
      </c>
      <c r="D39" s="85" t="s">
        <v>84</v>
      </c>
      <c r="E39" s="84">
        <v>2006</v>
      </c>
      <c r="F39" s="84" t="s">
        <v>31</v>
      </c>
      <c r="G39" s="87" t="s">
        <v>62</v>
      </c>
      <c r="H39" s="97">
        <v>4.9652777777777775E-2</v>
      </c>
      <c r="I39" s="96">
        <f t="shared" si="1"/>
        <v>5.7870370370369933E-4</v>
      </c>
      <c r="J39" s="82">
        <f t="shared" si="0"/>
        <v>33.566433566433567</v>
      </c>
      <c r="K39" s="59"/>
      <c r="L39" s="60"/>
    </row>
    <row r="40" spans="1:12" ht="21.75" customHeight="1" x14ac:dyDescent="0.2">
      <c r="A40" s="83">
        <v>18</v>
      </c>
      <c r="B40" s="84">
        <v>2</v>
      </c>
      <c r="C40" s="84">
        <v>10104579724</v>
      </c>
      <c r="D40" s="85" t="s">
        <v>66</v>
      </c>
      <c r="E40" s="84">
        <v>2006</v>
      </c>
      <c r="F40" s="87" t="s">
        <v>28</v>
      </c>
      <c r="G40" s="87" t="s">
        <v>67</v>
      </c>
      <c r="H40" s="97">
        <v>4.9652777777777775E-2</v>
      </c>
      <c r="I40" s="96">
        <f t="shared" si="1"/>
        <v>5.7870370370369933E-4</v>
      </c>
      <c r="J40" s="82">
        <f t="shared" si="0"/>
        <v>33.566433566433567</v>
      </c>
      <c r="K40" s="59"/>
      <c r="L40" s="60"/>
    </row>
    <row r="41" spans="1:12" ht="21.75" customHeight="1" x14ac:dyDescent="0.2">
      <c r="A41" s="83">
        <v>19</v>
      </c>
      <c r="B41" s="84">
        <v>23</v>
      </c>
      <c r="C41" s="84">
        <v>10113506148</v>
      </c>
      <c r="D41" s="85" t="s">
        <v>86</v>
      </c>
      <c r="E41" s="84">
        <v>2007</v>
      </c>
      <c r="F41" s="86"/>
      <c r="G41" s="87" t="s">
        <v>60</v>
      </c>
      <c r="H41" s="97">
        <v>4.9652777777777775E-2</v>
      </c>
      <c r="I41" s="96">
        <f t="shared" si="1"/>
        <v>5.7870370370369933E-4</v>
      </c>
      <c r="J41" s="82">
        <f t="shared" si="0"/>
        <v>33.566433566433567</v>
      </c>
      <c r="K41" s="59"/>
      <c r="L41" s="60"/>
    </row>
    <row r="42" spans="1:12" ht="21.75" customHeight="1" x14ac:dyDescent="0.2">
      <c r="A42" s="83">
        <v>20</v>
      </c>
      <c r="B42" s="84">
        <v>33</v>
      </c>
      <c r="C42" s="84">
        <v>10093566079</v>
      </c>
      <c r="D42" s="85" t="s">
        <v>78</v>
      </c>
      <c r="E42" s="84">
        <v>2006</v>
      </c>
      <c r="F42" s="87" t="s">
        <v>28</v>
      </c>
      <c r="G42" s="87" t="s">
        <v>64</v>
      </c>
      <c r="H42" s="97">
        <v>4.9652777777777775E-2</v>
      </c>
      <c r="I42" s="96">
        <f t="shared" si="1"/>
        <v>5.7870370370369933E-4</v>
      </c>
      <c r="J42" s="82">
        <f t="shared" si="0"/>
        <v>33.566433566433567</v>
      </c>
      <c r="K42" s="59"/>
      <c r="L42" s="60"/>
    </row>
    <row r="43" spans="1:12" ht="21.75" customHeight="1" x14ac:dyDescent="0.2">
      <c r="A43" s="83">
        <v>21</v>
      </c>
      <c r="B43" s="84">
        <v>6</v>
      </c>
      <c r="C43" s="84">
        <v>10101929196</v>
      </c>
      <c r="D43" s="85" t="s">
        <v>90</v>
      </c>
      <c r="E43" s="84">
        <v>2007</v>
      </c>
      <c r="F43" s="84" t="s">
        <v>31</v>
      </c>
      <c r="G43" s="87" t="s">
        <v>62</v>
      </c>
      <c r="H43" s="97">
        <v>4.9652777777777775E-2</v>
      </c>
      <c r="I43" s="96">
        <f t="shared" si="1"/>
        <v>5.7870370370369933E-4</v>
      </c>
      <c r="J43" s="82">
        <f t="shared" si="0"/>
        <v>33.566433566433567</v>
      </c>
      <c r="K43" s="59"/>
      <c r="L43" s="60"/>
    </row>
    <row r="44" spans="1:12" ht="21.75" customHeight="1" x14ac:dyDescent="0.2">
      <c r="A44" s="83">
        <v>22</v>
      </c>
      <c r="B44" s="84">
        <v>32</v>
      </c>
      <c r="C44" s="84">
        <v>10113021451</v>
      </c>
      <c r="D44" s="85" t="s">
        <v>82</v>
      </c>
      <c r="E44" s="84">
        <v>2007</v>
      </c>
      <c r="F44" s="84" t="s">
        <v>31</v>
      </c>
      <c r="G44" s="87" t="s">
        <v>60</v>
      </c>
      <c r="H44" s="97">
        <v>4.9652777777777775E-2</v>
      </c>
      <c r="I44" s="96">
        <f t="shared" si="1"/>
        <v>5.7870370370369933E-4</v>
      </c>
      <c r="J44" s="82">
        <f t="shared" si="0"/>
        <v>33.566433566433567</v>
      </c>
      <c r="K44" s="59"/>
      <c r="L44" s="60"/>
    </row>
    <row r="45" spans="1:12" ht="21.75" customHeight="1" x14ac:dyDescent="0.2">
      <c r="A45" s="83">
        <v>23</v>
      </c>
      <c r="B45" s="84">
        <v>36</v>
      </c>
      <c r="C45" s="84">
        <v>10114018733</v>
      </c>
      <c r="D45" s="85" t="s">
        <v>65</v>
      </c>
      <c r="E45" s="84">
        <v>2007</v>
      </c>
      <c r="F45" s="84" t="s">
        <v>30</v>
      </c>
      <c r="G45" s="87" t="s">
        <v>64</v>
      </c>
      <c r="H45" s="97">
        <v>4.9652777777777775E-2</v>
      </c>
      <c r="I45" s="96">
        <f t="shared" si="1"/>
        <v>5.7870370370369933E-4</v>
      </c>
      <c r="J45" s="82">
        <f t="shared" si="0"/>
        <v>33.566433566433567</v>
      </c>
      <c r="K45" s="59"/>
      <c r="L45" s="60"/>
    </row>
    <row r="46" spans="1:12" ht="21.75" customHeight="1" x14ac:dyDescent="0.2">
      <c r="A46" s="83">
        <v>24</v>
      </c>
      <c r="B46" s="84">
        <v>21</v>
      </c>
      <c r="C46" s="84">
        <v>10116168291</v>
      </c>
      <c r="D46" s="85" t="s">
        <v>71</v>
      </c>
      <c r="E46" s="84">
        <v>2006</v>
      </c>
      <c r="F46" s="84" t="s">
        <v>31</v>
      </c>
      <c r="G46" s="87" t="s">
        <v>60</v>
      </c>
      <c r="H46" s="97">
        <v>4.9733796296296297E-2</v>
      </c>
      <c r="I46" s="96">
        <f t="shared" si="1"/>
        <v>6.5972222222222127E-4</v>
      </c>
      <c r="J46" s="82">
        <f t="shared" si="0"/>
        <v>33.511752385385151</v>
      </c>
      <c r="K46" s="59"/>
      <c r="L46" s="60"/>
    </row>
    <row r="47" spans="1:12" ht="21.75" customHeight="1" x14ac:dyDescent="0.2">
      <c r="A47" s="83">
        <v>25</v>
      </c>
      <c r="B47" s="84">
        <v>8</v>
      </c>
      <c r="C47" s="84">
        <v>10104582350</v>
      </c>
      <c r="D47" s="85" t="s">
        <v>80</v>
      </c>
      <c r="E47" s="84">
        <v>2007</v>
      </c>
      <c r="F47" s="84" t="s">
        <v>31</v>
      </c>
      <c r="G47" s="87" t="s">
        <v>62</v>
      </c>
      <c r="H47" s="97">
        <v>5.0798611111111114E-2</v>
      </c>
      <c r="I47" s="96">
        <f t="shared" si="1"/>
        <v>1.7245370370370383E-3</v>
      </c>
      <c r="J47" s="82">
        <f t="shared" si="0"/>
        <v>32.8092959671907</v>
      </c>
      <c r="K47" s="59"/>
      <c r="L47" s="60"/>
    </row>
    <row r="48" spans="1:12" ht="21.75" customHeight="1" x14ac:dyDescent="0.2">
      <c r="A48" s="83">
        <v>26</v>
      </c>
      <c r="B48" s="84">
        <v>34</v>
      </c>
      <c r="C48" s="84">
        <v>10113845446</v>
      </c>
      <c r="D48" s="85" t="s">
        <v>63</v>
      </c>
      <c r="E48" s="84">
        <v>2006</v>
      </c>
      <c r="F48" s="87" t="s">
        <v>28</v>
      </c>
      <c r="G48" s="87" t="s">
        <v>64</v>
      </c>
      <c r="H48" s="97">
        <v>5.0810185185185187E-2</v>
      </c>
      <c r="I48" s="96">
        <f t="shared" si="1"/>
        <v>1.7361111111111119E-3</v>
      </c>
      <c r="J48" s="82">
        <f t="shared" si="0"/>
        <v>32.80182232346241</v>
      </c>
      <c r="K48" s="59"/>
      <c r="L48" s="60"/>
    </row>
    <row r="49" spans="1:12" ht="21.75" customHeight="1" x14ac:dyDescent="0.2">
      <c r="A49" s="83">
        <v>27</v>
      </c>
      <c r="B49" s="84">
        <v>24</v>
      </c>
      <c r="C49" s="84">
        <v>10117847203</v>
      </c>
      <c r="D49" s="85" t="s">
        <v>93</v>
      </c>
      <c r="E49" s="84">
        <v>2007</v>
      </c>
      <c r="F49" s="86"/>
      <c r="G49" s="87" t="s">
        <v>60</v>
      </c>
      <c r="H49" s="97">
        <v>5.1909722222222225E-2</v>
      </c>
      <c r="I49" s="96">
        <f t="shared" si="1"/>
        <v>2.8356481481481496E-3</v>
      </c>
      <c r="J49" s="82">
        <f t="shared" si="0"/>
        <v>32.107023411371237</v>
      </c>
      <c r="K49" s="59"/>
      <c r="L49" s="60"/>
    </row>
    <row r="50" spans="1:12" ht="21.75" customHeight="1" x14ac:dyDescent="0.2">
      <c r="A50" s="83">
        <v>28</v>
      </c>
      <c r="B50" s="84">
        <v>14</v>
      </c>
      <c r="C50" s="84">
        <v>10090420754</v>
      </c>
      <c r="D50" s="85" t="s">
        <v>88</v>
      </c>
      <c r="E50" s="84">
        <v>2006</v>
      </c>
      <c r="F50" s="84" t="s">
        <v>31</v>
      </c>
      <c r="G50" s="87" t="s">
        <v>62</v>
      </c>
      <c r="H50" s="97">
        <v>5.2789351851851851E-2</v>
      </c>
      <c r="I50" s="96">
        <f t="shared" si="1"/>
        <v>3.7152777777777757E-3</v>
      </c>
      <c r="J50" s="82">
        <f t="shared" si="0"/>
        <v>31.572023679017761</v>
      </c>
      <c r="K50" s="59"/>
      <c r="L50" s="60"/>
    </row>
    <row r="51" spans="1:12" ht="21.75" customHeight="1" x14ac:dyDescent="0.2">
      <c r="A51" s="83">
        <v>29</v>
      </c>
      <c r="B51" s="84">
        <v>3</v>
      </c>
      <c r="C51" s="84">
        <v>10116265800</v>
      </c>
      <c r="D51" s="85" t="s">
        <v>89</v>
      </c>
      <c r="E51" s="84">
        <v>2007</v>
      </c>
      <c r="F51" s="84" t="s">
        <v>30</v>
      </c>
      <c r="G51" s="87" t="s">
        <v>67</v>
      </c>
      <c r="H51" s="97">
        <v>5.3368055555555551E-2</v>
      </c>
      <c r="I51" s="96">
        <f t="shared" si="1"/>
        <v>4.293981481481475E-3</v>
      </c>
      <c r="J51" s="82">
        <f t="shared" si="0"/>
        <v>31.229668184775537</v>
      </c>
      <c r="K51" s="59"/>
      <c r="L51" s="60"/>
    </row>
    <row r="52" spans="1:12" ht="21.75" customHeight="1" x14ac:dyDescent="0.2">
      <c r="A52" s="83">
        <v>30</v>
      </c>
      <c r="B52" s="84">
        <v>30</v>
      </c>
      <c r="C52" s="84">
        <v>10130784777</v>
      </c>
      <c r="D52" s="85" t="s">
        <v>94</v>
      </c>
      <c r="E52" s="84">
        <v>2006</v>
      </c>
      <c r="F52" s="86"/>
      <c r="G52" s="87" t="s">
        <v>60</v>
      </c>
      <c r="H52" s="97">
        <v>5.3368055555555551E-2</v>
      </c>
      <c r="I52" s="96">
        <f t="shared" si="1"/>
        <v>4.293981481481475E-3</v>
      </c>
      <c r="J52" s="82">
        <f t="shared" si="0"/>
        <v>31.229668184775537</v>
      </c>
      <c r="K52" s="59"/>
      <c r="L52" s="60"/>
    </row>
    <row r="53" spans="1:12" ht="21.75" customHeight="1" x14ac:dyDescent="0.2">
      <c r="A53" s="83">
        <v>31</v>
      </c>
      <c r="B53" s="84">
        <v>18</v>
      </c>
      <c r="C53" s="84">
        <v>10118095662</v>
      </c>
      <c r="D53" s="85" t="s">
        <v>92</v>
      </c>
      <c r="E53" s="84">
        <v>2007</v>
      </c>
      <c r="F53" s="84" t="s">
        <v>31</v>
      </c>
      <c r="G53" s="87" t="s">
        <v>62</v>
      </c>
      <c r="H53" s="97">
        <v>5.3449074074074072E-2</v>
      </c>
      <c r="I53" s="96">
        <f t="shared" si="1"/>
        <v>4.3749999999999969E-3</v>
      </c>
      <c r="J53" s="82">
        <f t="shared" si="0"/>
        <v>31.182330012992637</v>
      </c>
      <c r="K53" s="59"/>
      <c r="L53" s="60"/>
    </row>
    <row r="54" spans="1:12" ht="21.75" customHeight="1" x14ac:dyDescent="0.2">
      <c r="A54" s="98" t="s">
        <v>104</v>
      </c>
      <c r="B54" s="84">
        <v>22</v>
      </c>
      <c r="C54" s="84">
        <v>10117509016</v>
      </c>
      <c r="D54" s="85" t="s">
        <v>95</v>
      </c>
      <c r="E54" s="84">
        <v>2007</v>
      </c>
      <c r="F54" s="84" t="s">
        <v>31</v>
      </c>
      <c r="G54" s="87" t="s">
        <v>60</v>
      </c>
      <c r="H54" s="99"/>
      <c r="I54" s="96"/>
      <c r="J54" s="82"/>
      <c r="K54" s="59"/>
      <c r="L54" s="60"/>
    </row>
    <row r="55" spans="1:12" ht="21.75" customHeight="1" x14ac:dyDescent="0.2">
      <c r="A55" s="98" t="s">
        <v>104</v>
      </c>
      <c r="B55" s="84">
        <v>25</v>
      </c>
      <c r="C55" s="84">
        <v>10096852561</v>
      </c>
      <c r="D55" s="85" t="s">
        <v>96</v>
      </c>
      <c r="E55" s="84">
        <v>2007</v>
      </c>
      <c r="F55" s="84" t="s">
        <v>31</v>
      </c>
      <c r="G55" s="87" t="s">
        <v>60</v>
      </c>
      <c r="H55" s="99"/>
      <c r="I55" s="96"/>
      <c r="J55" s="82"/>
      <c r="K55" s="59"/>
      <c r="L55" s="60"/>
    </row>
    <row r="56" spans="1:12" ht="21.75" customHeight="1" thickBot="1" x14ac:dyDescent="0.25">
      <c r="A56" s="100" t="s">
        <v>104</v>
      </c>
      <c r="B56" s="88">
        <v>5</v>
      </c>
      <c r="C56" s="88">
        <v>10117858721</v>
      </c>
      <c r="D56" s="89" t="s">
        <v>97</v>
      </c>
      <c r="E56" s="88">
        <v>2007</v>
      </c>
      <c r="F56" s="101"/>
      <c r="G56" s="93" t="s">
        <v>98</v>
      </c>
      <c r="H56" s="102"/>
      <c r="I56" s="103"/>
      <c r="J56" s="90"/>
      <c r="K56" s="91"/>
      <c r="L56" s="92"/>
    </row>
    <row r="57" spans="1:12" ht="6.75" customHeight="1" thickTop="1" thickBot="1" x14ac:dyDescent="0.25">
      <c r="A57" s="61"/>
      <c r="B57" s="62"/>
      <c r="C57" s="62"/>
      <c r="D57" s="63"/>
      <c r="E57" s="64"/>
      <c r="F57" s="65"/>
      <c r="G57" s="66"/>
      <c r="H57" s="67"/>
      <c r="I57" s="67"/>
      <c r="J57" s="67"/>
      <c r="K57" s="67"/>
      <c r="L57" s="67"/>
    </row>
    <row r="58" spans="1:12" ht="15.75" thickTop="1" x14ac:dyDescent="0.2">
      <c r="A58" s="110" t="s">
        <v>5</v>
      </c>
      <c r="B58" s="111"/>
      <c r="C58" s="111"/>
      <c r="D58" s="111"/>
      <c r="E58" s="68"/>
      <c r="F58" s="68"/>
      <c r="G58" s="68"/>
      <c r="H58" s="111" t="s">
        <v>6</v>
      </c>
      <c r="I58" s="111"/>
      <c r="J58" s="111"/>
      <c r="K58" s="111"/>
      <c r="L58" s="112"/>
    </row>
    <row r="59" spans="1:12" ht="15" x14ac:dyDescent="0.2">
      <c r="A59" s="2" t="s">
        <v>55</v>
      </c>
      <c r="B59" s="69"/>
      <c r="C59" s="70"/>
      <c r="H59" s="1" t="s">
        <v>33</v>
      </c>
      <c r="I59" s="4">
        <v>6</v>
      </c>
      <c r="K59" s="5" t="s">
        <v>34</v>
      </c>
      <c r="L59" s="6">
        <f>COUNTIF(F20:F57,"ЗМС")</f>
        <v>0</v>
      </c>
    </row>
    <row r="60" spans="1:12" ht="15" x14ac:dyDescent="0.2">
      <c r="A60" s="2" t="s">
        <v>56</v>
      </c>
      <c r="B60" s="69"/>
      <c r="C60" s="70"/>
      <c r="H60" s="1" t="s">
        <v>35</v>
      </c>
      <c r="I60" s="4">
        <f>I61+I66</f>
        <v>34</v>
      </c>
      <c r="K60" s="5" t="s">
        <v>36</v>
      </c>
      <c r="L60" s="6">
        <f>COUNTIF(F20:F57,"МСМК")</f>
        <v>0</v>
      </c>
    </row>
    <row r="61" spans="1:12" ht="15" x14ac:dyDescent="0.2">
      <c r="A61" s="2" t="s">
        <v>57</v>
      </c>
      <c r="B61" s="69"/>
      <c r="C61" s="70"/>
      <c r="H61" s="1" t="s">
        <v>37</v>
      </c>
      <c r="I61" s="4">
        <f>I62+I64+I65</f>
        <v>34</v>
      </c>
      <c r="K61" s="5" t="s">
        <v>38</v>
      </c>
      <c r="L61" s="6">
        <f>COUNTIF(F20:F57,"МС")</f>
        <v>0</v>
      </c>
    </row>
    <row r="62" spans="1:12" ht="15" x14ac:dyDescent="0.2">
      <c r="A62" s="2" t="s">
        <v>43</v>
      </c>
      <c r="B62" s="69"/>
      <c r="C62" s="70"/>
      <c r="H62" s="1" t="s">
        <v>39</v>
      </c>
      <c r="I62" s="4">
        <f>COUNT(A20:A57)</f>
        <v>31</v>
      </c>
      <c r="K62" s="5" t="s">
        <v>28</v>
      </c>
      <c r="L62" s="6">
        <f>COUNTIF(F20:F57,"КМС")</f>
        <v>4</v>
      </c>
    </row>
    <row r="63" spans="1:12" ht="15" x14ac:dyDescent="0.2">
      <c r="A63" s="2"/>
      <c r="B63" s="69"/>
      <c r="C63" s="70"/>
      <c r="H63" s="104" t="s">
        <v>105</v>
      </c>
      <c r="I63" s="4">
        <f>COUNTIF(A19:A56,"ЛИМ")</f>
        <v>0</v>
      </c>
      <c r="K63" s="5" t="s">
        <v>30</v>
      </c>
      <c r="L63" s="6">
        <f>COUNTIF(F20:F57,"1 СР")</f>
        <v>3</v>
      </c>
    </row>
    <row r="64" spans="1:12" ht="15" x14ac:dyDescent="0.2">
      <c r="A64" s="7"/>
      <c r="B64" s="69"/>
      <c r="C64" s="70"/>
      <c r="H64" s="1" t="s">
        <v>40</v>
      </c>
      <c r="I64" s="4">
        <f>COUNTIF(A20:A57,"НФ")</f>
        <v>3</v>
      </c>
      <c r="K64" s="8" t="s">
        <v>31</v>
      </c>
      <c r="L64" s="9">
        <f>COUNTIF(F20:F57,"2 СР")</f>
        <v>19</v>
      </c>
    </row>
    <row r="65" spans="1:12" ht="15" x14ac:dyDescent="0.2">
      <c r="A65" s="3"/>
      <c r="B65" s="69"/>
      <c r="C65" s="70"/>
      <c r="H65" s="1" t="s">
        <v>41</v>
      </c>
      <c r="I65" s="4">
        <f>COUNTIF(A20:A57,"ДСКВ")</f>
        <v>0</v>
      </c>
      <c r="K65" s="8" t="s">
        <v>32</v>
      </c>
      <c r="L65" s="10">
        <f>COUNTIF(F20:F57,"3 СР")</f>
        <v>0</v>
      </c>
    </row>
    <row r="66" spans="1:12" ht="15" x14ac:dyDescent="0.2">
      <c r="A66" s="3"/>
      <c r="B66" s="69"/>
      <c r="C66" s="70"/>
      <c r="D66" s="71"/>
      <c r="E66" s="71"/>
      <c r="F66" s="71"/>
      <c r="G66" s="71"/>
      <c r="H66" s="1" t="s">
        <v>42</v>
      </c>
      <c r="I66" s="4">
        <f>COUNTIF(A20:A57,"НС")</f>
        <v>0</v>
      </c>
      <c r="J66" s="71"/>
      <c r="K66" s="106"/>
      <c r="L66" s="105"/>
    </row>
    <row r="67" spans="1:12" ht="8.25" customHeight="1" x14ac:dyDescent="0.2">
      <c r="A67" s="76"/>
      <c r="H67" s="77"/>
      <c r="I67" s="78"/>
      <c r="K67" s="79"/>
      <c r="L67" s="80"/>
    </row>
    <row r="68" spans="1:12" ht="15.75" x14ac:dyDescent="0.2">
      <c r="A68" s="113" t="s">
        <v>3</v>
      </c>
      <c r="B68" s="114"/>
      <c r="C68" s="114"/>
      <c r="D68" s="114" t="s">
        <v>12</v>
      </c>
      <c r="E68" s="114"/>
      <c r="F68" s="114"/>
      <c r="G68" s="114" t="s">
        <v>4</v>
      </c>
      <c r="H68" s="114"/>
      <c r="I68" s="114"/>
      <c r="J68" s="114" t="s">
        <v>58</v>
      </c>
      <c r="K68" s="114"/>
      <c r="L68" s="115"/>
    </row>
    <row r="69" spans="1:12" x14ac:dyDescent="0.2">
      <c r="A69" s="116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8"/>
    </row>
    <row r="70" spans="1:12" x14ac:dyDescent="0.2">
      <c r="A70" s="72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4"/>
    </row>
    <row r="71" spans="1:12" x14ac:dyDescent="0.2">
      <c r="A71" s="72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4"/>
    </row>
    <row r="72" spans="1:12" x14ac:dyDescent="0.2">
      <c r="A72" s="116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8"/>
    </row>
    <row r="73" spans="1:12" x14ac:dyDescent="0.2">
      <c r="A73" s="116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8"/>
    </row>
    <row r="74" spans="1:12" s="81" customFormat="1" ht="19.5" customHeight="1" thickBot="1" x14ac:dyDescent="0.25">
      <c r="A74" s="109"/>
      <c r="B74" s="107"/>
      <c r="C74" s="107"/>
      <c r="D74" s="107" t="str">
        <f>G17</f>
        <v>ШАТРЫГИНА Е.В. (ВК, СВЕРДЛОВСКАЯ ОБЛАСТЬ)</v>
      </c>
      <c r="E74" s="107"/>
      <c r="F74" s="107"/>
      <c r="G74" s="107" t="str">
        <f>G18</f>
        <v>ЛЯШЕНКО И.А. (1К, ТЮМЕНСКАЯ ОБЛАСТЬ)</v>
      </c>
      <c r="H74" s="107"/>
      <c r="I74" s="107"/>
      <c r="J74" s="107" t="str">
        <f>G19</f>
        <v>ГРЯЗНОВА А.В. (2К, СВЕРДЛОВСКАЯ ОБЛАСТЬ)</v>
      </c>
      <c r="K74" s="107"/>
      <c r="L74" s="108"/>
    </row>
    <row r="75" spans="1:12" ht="13.5" thickTop="1" x14ac:dyDescent="0.2"/>
  </sheetData>
  <mergeCells count="39">
    <mergeCell ref="H15:L15"/>
    <mergeCell ref="A7:L7"/>
    <mergeCell ref="A1:L1"/>
    <mergeCell ref="A2:L2"/>
    <mergeCell ref="A3:L3"/>
    <mergeCell ref="A4:L4"/>
    <mergeCell ref="A6:L6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I21:I22"/>
    <mergeCell ref="J21:J22"/>
    <mergeCell ref="K21:K22"/>
    <mergeCell ref="J74:L74"/>
    <mergeCell ref="G74:I74"/>
    <mergeCell ref="D74:F74"/>
    <mergeCell ref="A74:C74"/>
    <mergeCell ref="A58:D58"/>
    <mergeCell ref="H58:L58"/>
    <mergeCell ref="A68:C68"/>
    <mergeCell ref="D68:F68"/>
    <mergeCell ref="G68:I68"/>
    <mergeCell ref="J68:L68"/>
    <mergeCell ref="A69:E69"/>
    <mergeCell ref="F69:L69"/>
    <mergeCell ref="A72:E72"/>
    <mergeCell ref="F72:L72"/>
    <mergeCell ref="A73:E73"/>
    <mergeCell ref="F73:L73"/>
  </mergeCells>
  <conditionalFormatting sqref="H59:H62 H64:H67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4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 гонка девушки</vt:lpstr>
      <vt:lpstr>'инд гонка девушки'!Заголовки_для_печати</vt:lpstr>
      <vt:lpstr>'инд гонка девушки'!Область_печати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2021-05-30T11:18:43Z</cp:lastPrinted>
  <dcterms:created xsi:type="dcterms:W3CDTF">1996-10-08T23:32:33Z</dcterms:created>
  <dcterms:modified xsi:type="dcterms:W3CDTF">2022-06-20T12:10:29Z</dcterms:modified>
</cp:coreProperties>
</file>