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тог гр. г. жен" sheetId="83" r:id="rId1"/>
  </sheets>
  <definedNames>
    <definedName name="_xlnm.Print_Titles" localSheetId="0">'итог гр. г. жен'!$21:$21</definedName>
    <definedName name="_xlnm.Print_Area" localSheetId="0">'итог гр. г. жен'!$A$1:$L$96</definedName>
  </definedNames>
  <calcPr calcId="152511"/>
</workbook>
</file>

<file path=xl/calcChain.xml><?xml version="1.0" encoding="utf-8"?>
<calcChain xmlns="http://schemas.openxmlformats.org/spreadsheetml/2006/main">
  <c r="J23" i="83" l="1"/>
  <c r="J24" i="83"/>
  <c r="J25" i="83"/>
  <c r="J26" i="83"/>
  <c r="J27" i="83"/>
  <c r="J28" i="83"/>
  <c r="J29" i="83"/>
  <c r="J30" i="83"/>
  <c r="J31" i="83"/>
  <c r="J32" i="83"/>
  <c r="J33" i="83"/>
  <c r="J34" i="83"/>
  <c r="J35" i="83"/>
  <c r="J36" i="83"/>
  <c r="J37" i="83"/>
  <c r="J38" i="83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J60" i="83"/>
  <c r="J61" i="83"/>
  <c r="J62" i="83"/>
  <c r="J63" i="83"/>
  <c r="J64" i="83"/>
  <c r="J65" i="83"/>
  <c r="J22" i="83"/>
  <c r="I24" i="83"/>
  <c r="I25" i="83"/>
  <c r="I26" i="83"/>
  <c r="I27" i="83"/>
  <c r="I28" i="83"/>
  <c r="I29" i="83"/>
  <c r="I30" i="83"/>
  <c r="I31" i="83"/>
  <c r="I32" i="83"/>
  <c r="I33" i="83"/>
  <c r="I34" i="83"/>
  <c r="I35" i="83"/>
  <c r="I36" i="83"/>
  <c r="I37" i="83"/>
  <c r="I38" i="83"/>
  <c r="I39" i="83"/>
  <c r="I40" i="83"/>
  <c r="I41" i="83"/>
  <c r="I42" i="83"/>
  <c r="I43" i="83"/>
  <c r="I44" i="83"/>
  <c r="I45" i="83"/>
  <c r="I46" i="83"/>
  <c r="I47" i="83"/>
  <c r="I48" i="83"/>
  <c r="I49" i="83"/>
  <c r="I50" i="83"/>
  <c r="I51" i="83"/>
  <c r="I52" i="83"/>
  <c r="I53" i="83"/>
  <c r="I54" i="83"/>
  <c r="I55" i="83"/>
  <c r="I56" i="83"/>
  <c r="I57" i="83"/>
  <c r="I58" i="83"/>
  <c r="I59" i="83"/>
  <c r="I60" i="83"/>
  <c r="I61" i="83"/>
  <c r="I62" i="83"/>
  <c r="I63" i="83"/>
  <c r="I64" i="83"/>
  <c r="I65" i="83"/>
  <c r="I23" i="83"/>
  <c r="I85" i="83"/>
  <c r="I88" i="83"/>
  <c r="I87" i="83"/>
  <c r="I86" i="83"/>
  <c r="I84" i="83"/>
  <c r="I83" i="83" s="1"/>
  <c r="I82" i="83" s="1"/>
  <c r="L81" i="83"/>
  <c r="L82" i="83"/>
  <c r="L83" i="83"/>
  <c r="L84" i="83"/>
  <c r="L85" i="83"/>
  <c r="L86" i="83"/>
  <c r="L87" i="83"/>
  <c r="E96" i="83"/>
  <c r="H96" i="83"/>
  <c r="J96" i="83"/>
</calcChain>
</file>

<file path=xl/sharedStrings.xml><?xml version="1.0" encoding="utf-8"?>
<sst xmlns="http://schemas.openxmlformats.org/spreadsheetml/2006/main" count="320" uniqueCount="202">
  <si>
    <t>Министерство спорта Российской Федерации</t>
  </si>
  <si>
    <t>ТЕХНИЧЕСКИЕ ДАННЫЕ ТРАССЫ:</t>
  </si>
  <si>
    <t xml:space="preserve"> МАКСИМАЛЬНЫЙ ПЕРЕПАД (HD):</t>
  </si>
  <si>
    <t xml:space="preserve"> СУММА ПЕРЕПАДОВ (ТС):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</si>
  <si>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</si>
  <si>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</si>
  <si>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</si>
  <si>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</si>
  <si>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</si>
  <si>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</si>
  <si>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</si>
  <si>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</si>
  <si>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</si>
  <si>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</si>
  <si>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</si>
  <si>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</si>
  <si>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</si>
  <si>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</si>
  <si>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</si>
  <si>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Удмуртская Республика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</si>
  <si>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</si>
  <si>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</si>
  <si>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</si>
  <si>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</si>
  <si>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</si>
  <si>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</si>
  <si>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</si>
  <si>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</si>
  <si>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</si>
  <si>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</si>
  <si>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t>НФ</t>
  </si>
  <si>
    <t>СУДЬЯ НА ФИНИШЕ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</si>
  <si>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</si>
  <si>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</si>
  <si>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</si>
  <si>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</si>
  <si>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</si>
  <si>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</si>
  <si>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</si>
  <si>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</si>
  <si>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</si>
  <si>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</si>
  <si>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</si>
  <si>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</si>
  <si>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</si>
  <si>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</si>
  <si>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</si>
  <si>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Новосибирская область</t>
  </si>
  <si>
    <t>№ ВРВС: 0080601611Я</t>
  </si>
  <si>
    <t>ДИСТАНЦИЯ: ДЛИНА КРУГА/КРУГОВ</t>
  </si>
  <si>
    <t>Шоссе - групповая гонка</t>
  </si>
  <si>
    <t>ЧЕМПИОНАТ РОССИИ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</si>
  <si>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Саранск</t>
    </r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</si>
  <si>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26 ИЮНЯ 2022 ГОДА</t>
    </r>
  </si>
  <si>
    <t>Министерство спорта и молодёжной политики Республики Мордовия</t>
  </si>
  <si>
    <t>Федерация велосипедного спорта Республики Мордовия</t>
  </si>
  <si>
    <t>№ ЕКП 2022: 5041</t>
  </si>
  <si>
    <t>Стародубцев А.Ю. / ВК, г.Хабаровск /</t>
  </si>
  <si>
    <t>Кондратьева Л.В. /ВК, г.Воронеж /</t>
  </si>
  <si>
    <t>Юдина Л.Н. /ВК, Забайкальский край /</t>
  </si>
  <si>
    <t>НАЗВАНИЕ ТРАССЫ / РЕГ. НОМЕР: Советская площадь</t>
  </si>
  <si>
    <t>Самарская область</t>
  </si>
  <si>
    <t>Республика Адыгея</t>
  </si>
  <si>
    <t>Тульская область</t>
  </si>
  <si>
    <t>Санкт-Петербург</t>
  </si>
  <si>
    <t>Омская область</t>
  </si>
  <si>
    <t>Москва</t>
  </si>
  <si>
    <t>Московская область</t>
  </si>
  <si>
    <t>Краснодарский край</t>
  </si>
  <si>
    <t>Ростовская область</t>
  </si>
  <si>
    <t>Свердловская область</t>
  </si>
  <si>
    <t>Хабаровский край</t>
  </si>
  <si>
    <t>Забайкальский край</t>
  </si>
  <si>
    <t>Чувашская Республика</t>
  </si>
  <si>
    <t>ЛИМ</t>
  </si>
  <si>
    <t>23.08.2002</t>
  </si>
  <si>
    <t>Воронежская область</t>
  </si>
  <si>
    <t>Пензенская область</t>
  </si>
  <si>
    <t>НС</t>
  </si>
  <si>
    <t>Осадки: солнечно</t>
  </si>
  <si>
    <t>Женщины</t>
  </si>
  <si>
    <t>НАЧАЛО ГОНКИ: 08ч 30м</t>
  </si>
  <si>
    <t>ОКОНЧАНИЕ ГОНКИ: 12ч 05м</t>
  </si>
  <si>
    <t>13,33/9</t>
  </si>
  <si>
    <t>Температура: +21+22</t>
  </si>
  <si>
    <t>Влажность: 54%</t>
  </si>
  <si>
    <t>Ветер: 4 м/с (Ю)</t>
  </si>
  <si>
    <t>ДРОНОВА Тамара</t>
  </si>
  <si>
    <t>ГОЛОВАСТОВА Екатерина</t>
  </si>
  <si>
    <t>06.08.1998</t>
  </si>
  <si>
    <t>ПЕЧЕРСКИХ Анастасия</t>
  </si>
  <si>
    <t>28.01.2002</t>
  </si>
  <si>
    <t>МЯЛИЦИНА Яна</t>
  </si>
  <si>
    <t>10.04.2003</t>
  </si>
  <si>
    <t>АНТОШИНА Татьяна</t>
  </si>
  <si>
    <t>27.07.1982</t>
  </si>
  <si>
    <t>БОРОНИНА Валерия</t>
  </si>
  <si>
    <t>15.10.2002</t>
  </si>
  <si>
    <t>СЫРАДОЕВА Маргарита</t>
  </si>
  <si>
    <t>06.04.1995</t>
  </si>
  <si>
    <t>КУЗНЕЦОВА Ирина</t>
  </si>
  <si>
    <t>28.02.1998</t>
  </si>
  <si>
    <t>УВАРОВА Марина</t>
  </si>
  <si>
    <t>09.11.2000</t>
  </si>
  <si>
    <t>ОШУРКОВА Елизавета</t>
  </si>
  <si>
    <t>19.06.1991</t>
  </si>
  <si>
    <t>АРЧИБАСОВА Елизавета</t>
  </si>
  <si>
    <t>19.01.2000</t>
  </si>
  <si>
    <t>КРЫЛОВА Седа</t>
  </si>
  <si>
    <t>16.09.1994</t>
  </si>
  <si>
    <t>АБАСОВА Наталья</t>
  </si>
  <si>
    <t>21.05.1995</t>
  </si>
  <si>
    <t>ЗАХАРКИНА Валерия</t>
  </si>
  <si>
    <t>21.01.2001</t>
  </si>
  <si>
    <t>ТРЕТЬЯКОВА Евгения</t>
  </si>
  <si>
    <t>20.05.1986</t>
  </si>
  <si>
    <t>ФАДЕЕВА Екатерина</t>
  </si>
  <si>
    <t>19.02.2002</t>
  </si>
  <si>
    <t>ЖАПАРОВА Регина</t>
  </si>
  <si>
    <t>12.10.1999</t>
  </si>
  <si>
    <t>КЛИМОВА Диана</t>
  </si>
  <si>
    <t>08.10.1996</t>
  </si>
  <si>
    <t>ИВАНОВА Кристина</t>
  </si>
  <si>
    <t>13.10.2002</t>
  </si>
  <si>
    <t>ЧЕРНЫШОВА Галина</t>
  </si>
  <si>
    <t>21.11.1993</t>
  </si>
  <si>
    <t>КИРЯКОВА Кристина</t>
  </si>
  <si>
    <t>04.12.2002</t>
  </si>
  <si>
    <t>БУНЕЕВА Дарья</t>
  </si>
  <si>
    <t>19.06.2002</t>
  </si>
  <si>
    <t>Иркутская область</t>
  </si>
  <si>
    <t>МИНИГАЛИЕВА Карина</t>
  </si>
  <si>
    <t>19.10.2003</t>
  </si>
  <si>
    <t>ЧУРИКОВА Ирина</t>
  </si>
  <si>
    <t>27.12.2003</t>
  </si>
  <si>
    <t>БАЛАЕВА Софья</t>
  </si>
  <si>
    <t>10.03.2002</t>
  </si>
  <si>
    <t>ХАТУНЦЕВА Гульназ</t>
  </si>
  <si>
    <t>21.04.1994</t>
  </si>
  <si>
    <t>ЧУРЕНКОВА Таисия</t>
  </si>
  <si>
    <t>25.08.2001</t>
  </si>
  <si>
    <t>ГОЛЯЕВА Валерия</t>
  </si>
  <si>
    <t>15.06.2001</t>
  </si>
  <si>
    <t>МЯЛИЦИНА Ника</t>
  </si>
  <si>
    <t>ИЛЬИНА Кристина</t>
  </si>
  <si>
    <t>02.11.1998</t>
  </si>
  <si>
    <t>МАЛОМУРА Екатерина</t>
  </si>
  <si>
    <t>05.07.1982</t>
  </si>
  <si>
    <t>ЛУКАШЕНКО Анастасия</t>
  </si>
  <si>
    <t>15.08.2000</t>
  </si>
  <si>
    <t>СЪЕДИНА Александра</t>
  </si>
  <si>
    <t>01.07.1993</t>
  </si>
  <si>
    <t>САБЛИНА Валерия</t>
  </si>
  <si>
    <t>08.10.2002</t>
  </si>
  <si>
    <t>КАНЕЕВА Дарья</t>
  </si>
  <si>
    <t>28.08.2000</t>
  </si>
  <si>
    <t>НИКИШИНА Ольга</t>
  </si>
  <si>
    <t>20.08.1996</t>
  </si>
  <si>
    <t>СТЕПАНОВА Дарья</t>
  </si>
  <si>
    <t>16.04.1997</t>
  </si>
  <si>
    <t>МАЛЕРВЕЙН Любовь</t>
  </si>
  <si>
    <t>14.10.2002</t>
  </si>
  <si>
    <t>ПРОЗОРОВА Елизавета</t>
  </si>
  <si>
    <t>17.01.2003</t>
  </si>
  <si>
    <t>ЕМЕЛЬЯНЕНКО Олеся</t>
  </si>
  <si>
    <t>11.07.2003</t>
  </si>
  <si>
    <t>МАТИНА Ирина</t>
  </si>
  <si>
    <t>27.02.2003</t>
  </si>
  <si>
    <t>МУХАМЕТШИНА Илина</t>
  </si>
  <si>
    <t>14.10.2003</t>
  </si>
  <si>
    <t>Республика Татарстан</t>
  </si>
  <si>
    <t>КУРАКИНА Анна</t>
  </si>
  <si>
    <t>09.12.1998</t>
  </si>
  <si>
    <t>ЧИРКОВА Софья</t>
  </si>
  <si>
    <t>12.01.1998</t>
  </si>
  <si>
    <t>КУЦЕНКО Анастасия</t>
  </si>
  <si>
    <t>14.06.2002</t>
  </si>
  <si>
    <t>РЫЦЕВА Алена</t>
  </si>
  <si>
    <t>06.06.2000</t>
  </si>
  <si>
    <t>СЕМЕНЦОВА Ксения</t>
  </si>
  <si>
    <t>02.02.2002</t>
  </si>
  <si>
    <t>КУЗНЕЦОВА Елизавета</t>
  </si>
  <si>
    <t>04.09.2001</t>
  </si>
  <si>
    <t>МАНАННИКОВА Анастасия</t>
  </si>
  <si>
    <t>20.10.2003</t>
  </si>
  <si>
    <t>МАЛЬКОВА Дарья</t>
  </si>
  <si>
    <t>16.11.2000</t>
  </si>
  <si>
    <t>ЗУБОВА Алена</t>
  </si>
  <si>
    <t>03.07.1992</t>
  </si>
  <si>
    <t>МИРОЛЮБОВА Анна</t>
  </si>
  <si>
    <t>30.01.2000</t>
  </si>
  <si>
    <t>ЛЕТАЕВА Марина</t>
  </si>
  <si>
    <t>01.02.1976</t>
  </si>
  <si>
    <t>ЧУНАРЕВА Дарья</t>
  </si>
  <si>
    <t>15.09.1991</t>
  </si>
  <si>
    <t>ЕВДОКИМОВА Александра</t>
  </si>
  <si>
    <t>04.01.1998</t>
  </si>
  <si>
    <t>ЧУЛКОВА София</t>
  </si>
  <si>
    <t>ПАНИНА Татьяна</t>
  </si>
  <si>
    <t>20.12.1969</t>
  </si>
  <si>
    <t>Москва, Тульская облать</t>
  </si>
  <si>
    <t>Тюменская область, Тульская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</si>
</sst>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&quot; км&quot;"/>
    <numFmt numFmtId="166" formatCode="h:mm:ss.0"/>
    <numFmt numFmtId="167" formatCode="h:mm:ss.00"/>
  </numFmts>
  <fonts count="5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6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4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7" applyNumberFormat="0" applyAlignment="0" applyProtection="0"/>
    <xf numFmtId="0" fontId="33" fillId="9" borderId="28" applyNumberFormat="0" applyAlignment="0" applyProtection="0"/>
    <xf numFmtId="0" fontId="34" fillId="9" borderId="27" applyNumberFormat="0" applyAlignment="0" applyProtection="0"/>
    <xf numFmtId="0" fontId="35" fillId="0" borderId="29" applyNumberFormat="0" applyFill="0" applyAlignment="0" applyProtection="0"/>
    <xf numFmtId="0" fontId="36" fillId="10" borderId="3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4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3">
    <xf numFmtId="0" fontId="0" fillId="0" borderId="0" xfId="0"/>
    <xf numFmtId="0" fontId="20" fillId="0" borderId="2" xfId="2" applyFont="1" applyBorder="1" applyAlignment="1">
      <alignment horizontal="right" vertical="center"/>
    </xf>
    <xf numFmtId="0" fontId="20" fillId="0" borderId="13" xfId="2" applyFont="1" applyBorder="1" applyAlignment="1">
      <alignment horizontal="right" vertical="center"/>
    </xf>
    <xf numFmtId="0" fontId="20" fillId="0" borderId="3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167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7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165" fontId="18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8" fillId="0" borderId="6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67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7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9" fontId="18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8" fillId="0" borderId="10" xfId="2" applyFont="1" applyBorder="1" applyAlignment="1">
      <alignment horizontal="center" vertical="center"/>
    </xf>
    <xf numFmtId="49" fontId="18" fillId="0" borderId="17" xfId="2" applyNumberFormat="1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49" fontId="18" fillId="0" borderId="34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9" fontId="18" fillId="0" borderId="0" xfId="2" applyNumberFormat="1" applyFont="1" applyBorder="1" applyAlignment="1">
      <alignment horizontal="left" vertical="center"/>
    </xf>
    <xf numFmtId="21" fontId="18" fillId="0" borderId="0" xfId="2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21" fontId="10" fillId="0" borderId="0" xfId="2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6" fillId="0" borderId="1" xfId="13" applyFont="1" applyFill="1" applyBorder="1" applyAlignment="1">
      <alignment vertical="center" wrapText="1"/>
    </xf>
    <xf numFmtId="14" fontId="46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46" fillId="0" borderId="40" xfId="13" applyFont="1" applyFill="1" applyBorder="1" applyAlignment="1">
      <alignment vertical="center" wrapText="1"/>
    </xf>
    <xf numFmtId="14" fontId="46" fillId="0" borderId="40" xfId="8" applyNumberFormat="1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0" fontId="46" fillId="0" borderId="40" xfId="8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7" fillId="0" borderId="42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right" vertical="center"/>
    </xf>
    <xf numFmtId="21" fontId="10" fillId="0" borderId="1" xfId="0" applyNumberFormat="1" applyFont="1" applyFill="1" applyBorder="1" applyAlignment="1">
      <alignment horizontal="center" vertical="center"/>
    </xf>
    <xf numFmtId="21" fontId="10" fillId="0" borderId="4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3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8" fillId="0" borderId="6" xfId="2" applyFont="1" applyBorder="1" applyAlignment="1">
      <alignment horizontal="right" vertical="center"/>
    </xf>
    <xf numFmtId="0" fontId="18" fillId="0" borderId="43" xfId="2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17" fillId="2" borderId="33" xfId="2" applyFont="1" applyFill="1" applyBorder="1" applyAlignment="1">
      <alignment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0" fillId="0" borderId="44" xfId="0" applyBorder="1" applyAlignment="1">
      <alignment horizontal="left" indent="9"/>
    </xf>
    <xf numFmtId="0" fontId="0" fillId="0" borderId="45" xfId="0" applyBorder="1" applyAlignment="1">
      <alignment horizontal="left" vertical="center" indent="10"/>
    </xf>
    <xf numFmtId="0" fontId="0" fillId="0" borderId="45" xfId="0" applyBorder="1" applyAlignment="1">
      <alignment horizontal="left" indent="9"/>
    </xf>
    <xf numFmtId="0" fontId="49" fillId="0" borderId="45" xfId="0" applyFont="1" applyBorder="1" applyAlignment="1">
      <alignment horizontal="left" indent="10"/>
    </xf>
    <xf numFmtId="21" fontId="10" fillId="0" borderId="40" xfId="0" applyNumberFormat="1" applyFont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4" borderId="21" xfId="2" applyFont="1" applyFill="1" applyBorder="1" applyAlignment="1">
      <alignment horizontal="center" vertical="center"/>
    </xf>
    <xf numFmtId="0" fontId="17" fillId="4" borderId="22" xfId="2" applyFont="1" applyFill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17" fillId="4" borderId="20" xfId="2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226642</xdr:colOff>
      <xdr:row>0</xdr:row>
      <xdr:rowOff>81644</xdr:rowOff>
    </xdr:from>
    <xdr:ext cx="2297755" cy="612320"/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1428" y="81644"/>
          <a:ext cx="2297755" cy="61232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0</xdr:row>
      <xdr:rowOff>95250</xdr:rowOff>
    </xdr:from>
    <xdr:ext cx="1488870" cy="680356"/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95250"/>
          <a:ext cx="1488870" cy="6803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W97"/>
  <sheetViews>
    <sheetView tabSelected="1" view="pageBreakPreview" topLeftCell="A52" zoomScale="70" zoomScaleNormal="90" zoomScaleSheetLayoutView="70" workbookViewId="0">
      <selection activeCell="H66" sqref="H66"/>
    </sheetView>
  </sheetViews>
  <sheetFormatPr defaultColWidth="9.140625" defaultRowHeight="12.75" x14ac:dyDescent="0.2"/>
  <cols>
    <col min="1" max="1" width="7" style="7" customWidth="1"/>
    <col min="2" max="2" width="7.28515625" style="21" bestFit="1" customWidth="1"/>
    <col min="3" max="3" width="12.5703125" style="21" bestFit="1" customWidth="1"/>
    <col min="4" max="4" width="21.5703125" style="7" customWidth="1"/>
    <col min="5" max="5" width="11.28515625" style="7" customWidth="1"/>
    <col min="6" max="6" width="7.85546875" style="7" bestFit="1" customWidth="1"/>
    <col min="7" max="7" width="23.85546875" style="7" customWidth="1"/>
    <col min="8" max="8" width="19.85546875" style="7" customWidth="1"/>
    <col min="9" max="9" width="13.85546875" style="7" customWidth="1"/>
    <col min="10" max="10" width="10.5703125" style="7" customWidth="1"/>
    <col min="11" max="11" width="13" style="7" customWidth="1"/>
    <col min="12" max="12" width="14.85546875" style="7" customWidth="1"/>
    <col min="13" max="13" width="5.140625" style="6" customWidth="1"/>
    <col min="14" max="14" width="4.42578125" style="6" customWidth="1"/>
    <col min="15" max="15" width="4.85546875" style="7" customWidth="1"/>
    <col min="16" max="16" width="4.5703125" style="7" customWidth="1"/>
    <col min="17" max="17" width="5" style="7" customWidth="1"/>
    <col min="18" max="22" width="5.7109375" style="7" customWidth="1"/>
    <col min="23" max="16384" width="9.140625" style="7"/>
  </cols>
  <sheetData>
    <row r="1" spans="1:23" ht="21.75" customHeight="1" x14ac:dyDescent="0.2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23" ht="21.75" customHeight="1" x14ac:dyDescent="0.2">
      <c r="A2" s="134" t="s">
        <v>54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23" ht="21.75" customHeight="1" x14ac:dyDescent="0.2">
      <c r="A3" s="134" t="s">
        <v>12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23" ht="21.75" customHeight="1" x14ac:dyDescent="0.2">
      <c r="A4" s="134" t="s">
        <v>55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23" ht="5.25" customHeight="1" x14ac:dyDescent="0.2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23" s="9" customFormat="1" ht="28.5" x14ac:dyDescent="0.2">
      <c r="A6" s="136" t="s">
        <v>51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8"/>
      <c r="N6" s="8"/>
      <c r="W6"/>
    </row>
    <row r="7" spans="1:23" s="9" customFormat="1" ht="19.5" customHeight="1" x14ac:dyDescent="0.2">
      <c r="A7" s="137" t="s">
        <v>20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8"/>
      <c r="N7" s="8"/>
    </row>
    <row r="8" spans="1:23" s="9" customFormat="1" ht="7.5" customHeight="1" thickBot="1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8"/>
      <c r="N8" s="8"/>
    </row>
    <row r="9" spans="1:23" ht="19.5" customHeight="1" thickTop="1" x14ac:dyDescent="0.2">
      <c r="A9" s="138" t="s">
        <v>28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40"/>
    </row>
    <row r="10" spans="1:23" ht="18" customHeight="1" x14ac:dyDescent="0.2">
      <c r="A10" s="131" t="s">
        <v>50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3"/>
    </row>
    <row r="11" spans="1:23" ht="19.5" customHeight="1" x14ac:dyDescent="0.2">
      <c r="A11" s="131" t="s">
        <v>80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3"/>
    </row>
    <row r="12" spans="1:23" ht="15.75" x14ac:dyDescent="0.2">
      <c r="A12" s="5" t="s">
        <v>52</v>
      </c>
      <c r="B12" s="10"/>
      <c r="C12" s="10"/>
      <c r="D12" s="11"/>
      <c r="E12" s="12"/>
      <c r="F12" s="12"/>
      <c r="G12" s="13" t="s">
        <v>81</v>
      </c>
      <c r="H12" s="12"/>
      <c r="I12" s="14"/>
      <c r="J12" s="14"/>
      <c r="K12" s="1"/>
      <c r="L12" s="2" t="s">
        <v>48</v>
      </c>
    </row>
    <row r="13" spans="1:23" ht="15.75" x14ac:dyDescent="0.2">
      <c r="A13" s="15" t="s">
        <v>53</v>
      </c>
      <c r="B13" s="16"/>
      <c r="C13" s="16"/>
      <c r="D13" s="17"/>
      <c r="E13" s="17"/>
      <c r="F13" s="17"/>
      <c r="G13" s="18" t="s">
        <v>82</v>
      </c>
      <c r="H13" s="17"/>
      <c r="I13" s="19"/>
      <c r="J13" s="19"/>
      <c r="K13" s="3"/>
      <c r="L13" s="4" t="s">
        <v>56</v>
      </c>
    </row>
    <row r="14" spans="1:23" ht="6" customHeight="1" x14ac:dyDescent="0.2">
      <c r="A14" s="20"/>
      <c r="D14" s="22"/>
      <c r="I14" s="23"/>
      <c r="J14" s="23"/>
      <c r="K14" s="23"/>
      <c r="L14" s="24"/>
    </row>
    <row r="15" spans="1:23" ht="15" x14ac:dyDescent="0.2">
      <c r="A15" s="125" t="s">
        <v>11</v>
      </c>
      <c r="B15" s="126"/>
      <c r="C15" s="126"/>
      <c r="D15" s="126"/>
      <c r="E15" s="126"/>
      <c r="F15" s="126"/>
      <c r="G15" s="127"/>
      <c r="H15" s="128" t="s">
        <v>1</v>
      </c>
      <c r="I15" s="126"/>
      <c r="J15" s="126"/>
      <c r="K15" s="126"/>
      <c r="L15" s="129"/>
    </row>
    <row r="16" spans="1:23" ht="15" x14ac:dyDescent="0.2">
      <c r="A16" s="25" t="s">
        <v>22</v>
      </c>
      <c r="B16" s="26"/>
      <c r="C16" s="26"/>
      <c r="D16" s="27"/>
      <c r="E16" s="28"/>
      <c r="F16" s="27"/>
      <c r="G16" s="29"/>
      <c r="H16" s="30" t="s">
        <v>60</v>
      </c>
      <c r="I16" s="31"/>
      <c r="J16" s="31"/>
      <c r="K16" s="49"/>
      <c r="L16" s="32"/>
    </row>
    <row r="17" spans="1:14" ht="15" x14ac:dyDescent="0.2">
      <c r="A17" s="25" t="s">
        <v>23</v>
      </c>
      <c r="B17" s="49"/>
      <c r="C17" s="49"/>
      <c r="D17" s="33"/>
      <c r="F17" s="33"/>
      <c r="G17" s="98" t="s">
        <v>57</v>
      </c>
      <c r="H17" s="30" t="s">
        <v>2</v>
      </c>
      <c r="I17" s="31"/>
      <c r="J17" s="31"/>
      <c r="K17" s="49"/>
      <c r="L17" s="34"/>
    </row>
    <row r="18" spans="1:14" ht="15" x14ac:dyDescent="0.2">
      <c r="A18" s="35" t="s">
        <v>24</v>
      </c>
      <c r="B18" s="26"/>
      <c r="C18" s="26"/>
      <c r="D18" s="31"/>
      <c r="E18" s="28"/>
      <c r="F18" s="27"/>
      <c r="G18" s="36" t="s">
        <v>58</v>
      </c>
      <c r="H18" s="30" t="s">
        <v>3</v>
      </c>
      <c r="I18" s="31"/>
      <c r="J18" s="31"/>
      <c r="K18" s="49"/>
      <c r="L18" s="34"/>
    </row>
    <row r="19" spans="1:14" ht="15.75" thickBot="1" x14ac:dyDescent="0.25">
      <c r="A19" s="84" t="s">
        <v>25</v>
      </c>
      <c r="B19" s="85"/>
      <c r="C19" s="85"/>
      <c r="D19" s="86"/>
      <c r="E19" s="86"/>
      <c r="F19" s="87"/>
      <c r="G19" s="99" t="s">
        <v>59</v>
      </c>
      <c r="H19" s="88" t="s">
        <v>49</v>
      </c>
      <c r="I19" s="86"/>
      <c r="J19" s="89">
        <v>120</v>
      </c>
      <c r="K19" s="85"/>
      <c r="L19" s="90" t="s">
        <v>83</v>
      </c>
    </row>
    <row r="20" spans="1:14" ht="9" customHeight="1" thickTop="1" thickBot="1" x14ac:dyDescent="0.25">
      <c r="A20" s="20"/>
      <c r="L20" s="37"/>
    </row>
    <row r="21" spans="1:14" s="39" customFormat="1" ht="25.5" customHeight="1" thickTop="1" x14ac:dyDescent="0.2">
      <c r="A21" s="94" t="s">
        <v>8</v>
      </c>
      <c r="B21" s="95" t="s">
        <v>14</v>
      </c>
      <c r="C21" s="95" t="s">
        <v>21</v>
      </c>
      <c r="D21" s="95" t="s">
        <v>4</v>
      </c>
      <c r="E21" s="95" t="s">
        <v>46</v>
      </c>
      <c r="F21" s="95" t="s">
        <v>10</v>
      </c>
      <c r="G21" s="95" t="s">
        <v>15</v>
      </c>
      <c r="H21" s="95" t="s">
        <v>9</v>
      </c>
      <c r="I21" s="95" t="s">
        <v>27</v>
      </c>
      <c r="J21" s="95" t="s">
        <v>26</v>
      </c>
      <c r="K21" s="96" t="s">
        <v>29</v>
      </c>
      <c r="L21" s="97" t="s">
        <v>16</v>
      </c>
      <c r="M21" s="38"/>
      <c r="N21" s="38"/>
    </row>
    <row r="22" spans="1:14" ht="24" customHeight="1" x14ac:dyDescent="0.2">
      <c r="A22" s="66">
        <v>1</v>
      </c>
      <c r="B22" s="67">
        <v>19</v>
      </c>
      <c r="C22" s="67">
        <v>10007272253</v>
      </c>
      <c r="D22" s="68" t="s">
        <v>87</v>
      </c>
      <c r="E22" s="69">
        <v>34194</v>
      </c>
      <c r="F22" s="70" t="s">
        <v>35</v>
      </c>
      <c r="G22" s="71" t="s">
        <v>200</v>
      </c>
      <c r="H22" s="91">
        <v>0.13424768518518518</v>
      </c>
      <c r="I22" s="72"/>
      <c r="J22" s="65">
        <f>$J$19/(HOUR(H22)+MINUTE(H22)/60+SECOND(H22)/3600)</f>
        <v>37.244590050866456</v>
      </c>
      <c r="K22" s="74" t="s">
        <v>18</v>
      </c>
      <c r="L22" s="73"/>
    </row>
    <row r="23" spans="1:14" ht="24" customHeight="1" x14ac:dyDescent="0.2">
      <c r="A23" s="66">
        <v>2</v>
      </c>
      <c r="B23" s="67">
        <v>42</v>
      </c>
      <c r="C23" s="67">
        <v>10010880451</v>
      </c>
      <c r="D23" s="68" t="s">
        <v>88</v>
      </c>
      <c r="E23" s="69" t="s">
        <v>89</v>
      </c>
      <c r="F23" s="70" t="s">
        <v>18</v>
      </c>
      <c r="G23" s="71" t="s">
        <v>67</v>
      </c>
      <c r="H23" s="91">
        <v>0.13467592592592592</v>
      </c>
      <c r="I23" s="107">
        <f>H23-$H$22</f>
        <v>4.2824074074074292E-4</v>
      </c>
      <c r="J23" s="65">
        <f t="shared" ref="J23:J65" si="0">$J$19/(HOUR(H23)+MINUTE(H23)/60+SECOND(H23)/3600)</f>
        <v>37.126160192506013</v>
      </c>
      <c r="K23" s="74" t="s">
        <v>18</v>
      </c>
      <c r="L23" s="73"/>
    </row>
    <row r="24" spans="1:14" ht="24" customHeight="1" x14ac:dyDescent="0.2">
      <c r="A24" s="66">
        <v>3</v>
      </c>
      <c r="B24" s="67">
        <v>7</v>
      </c>
      <c r="C24" s="67">
        <v>10036018306</v>
      </c>
      <c r="D24" s="68" t="s">
        <v>90</v>
      </c>
      <c r="E24" s="69" t="s">
        <v>91</v>
      </c>
      <c r="F24" s="70" t="s">
        <v>18</v>
      </c>
      <c r="G24" s="71" t="s">
        <v>64</v>
      </c>
      <c r="H24" s="91">
        <v>0.13467592592592592</v>
      </c>
      <c r="I24" s="107">
        <f t="shared" ref="I24:I65" si="1">H24-$H$22</f>
        <v>4.2824074074074292E-4</v>
      </c>
      <c r="J24" s="65">
        <f t="shared" si="0"/>
        <v>37.126160192506013</v>
      </c>
      <c r="K24" s="74" t="s">
        <v>18</v>
      </c>
      <c r="L24" s="73"/>
    </row>
    <row r="25" spans="1:14" ht="24" customHeight="1" x14ac:dyDescent="0.2">
      <c r="A25" s="66">
        <v>4</v>
      </c>
      <c r="B25" s="67">
        <v>35</v>
      </c>
      <c r="C25" s="67">
        <v>10053914200</v>
      </c>
      <c r="D25" s="68" t="s">
        <v>92</v>
      </c>
      <c r="E25" s="69" t="s">
        <v>93</v>
      </c>
      <c r="F25" s="70" t="s">
        <v>17</v>
      </c>
      <c r="G25" s="71" t="s">
        <v>19</v>
      </c>
      <c r="H25" s="91">
        <v>0.13471064814814815</v>
      </c>
      <c r="I25" s="107">
        <f t="shared" si="1"/>
        <v>4.6296296296297057E-4</v>
      </c>
      <c r="J25" s="65">
        <f t="shared" si="0"/>
        <v>37.116590772403129</v>
      </c>
      <c r="K25" s="74" t="s">
        <v>18</v>
      </c>
      <c r="L25" s="73"/>
    </row>
    <row r="26" spans="1:14" ht="24" customHeight="1" x14ac:dyDescent="0.2">
      <c r="A26" s="66">
        <v>5</v>
      </c>
      <c r="B26" s="67">
        <v>38</v>
      </c>
      <c r="C26" s="67">
        <v>10004705389</v>
      </c>
      <c r="D26" s="68" t="s">
        <v>94</v>
      </c>
      <c r="E26" s="69" t="s">
        <v>95</v>
      </c>
      <c r="F26" s="70" t="s">
        <v>35</v>
      </c>
      <c r="G26" s="71" t="s">
        <v>73</v>
      </c>
      <c r="H26" s="91">
        <v>0.13473379629629631</v>
      </c>
      <c r="I26" s="107">
        <f t="shared" si="1"/>
        <v>4.8611111111113159E-4</v>
      </c>
      <c r="J26" s="65">
        <f t="shared" si="0"/>
        <v>37.110213899149556</v>
      </c>
      <c r="K26" s="74" t="s">
        <v>18</v>
      </c>
      <c r="L26" s="73"/>
    </row>
    <row r="27" spans="1:14" ht="24" customHeight="1" x14ac:dyDescent="0.2">
      <c r="A27" s="66">
        <v>6</v>
      </c>
      <c r="B27" s="67">
        <v>47</v>
      </c>
      <c r="C27" s="67">
        <v>10036014666</v>
      </c>
      <c r="D27" s="68" t="s">
        <v>96</v>
      </c>
      <c r="E27" s="69" t="s">
        <v>97</v>
      </c>
      <c r="F27" s="70" t="s">
        <v>18</v>
      </c>
      <c r="G27" s="71" t="s">
        <v>76</v>
      </c>
      <c r="H27" s="91">
        <v>0.13505787037037037</v>
      </c>
      <c r="I27" s="107">
        <f t="shared" si="1"/>
        <v>8.1018518518519156E-4</v>
      </c>
      <c r="J27" s="65">
        <f t="shared" si="0"/>
        <v>37.021167195132399</v>
      </c>
      <c r="K27" s="74" t="s">
        <v>18</v>
      </c>
      <c r="L27" s="73"/>
    </row>
    <row r="28" spans="1:14" ht="24" customHeight="1" x14ac:dyDescent="0.2">
      <c r="A28" s="66">
        <v>7</v>
      </c>
      <c r="B28" s="67">
        <v>4</v>
      </c>
      <c r="C28" s="67">
        <v>10008696537</v>
      </c>
      <c r="D28" s="68" t="s">
        <v>98</v>
      </c>
      <c r="E28" s="69" t="s">
        <v>99</v>
      </c>
      <c r="F28" s="70" t="s">
        <v>18</v>
      </c>
      <c r="G28" s="71" t="s">
        <v>64</v>
      </c>
      <c r="H28" s="91">
        <v>0.13505787037037037</v>
      </c>
      <c r="I28" s="107">
        <f t="shared" si="1"/>
        <v>8.1018518518519156E-4</v>
      </c>
      <c r="J28" s="65">
        <f t="shared" si="0"/>
        <v>37.021167195132399</v>
      </c>
      <c r="K28" s="74" t="s">
        <v>17</v>
      </c>
      <c r="L28" s="73"/>
    </row>
    <row r="29" spans="1:14" ht="24" customHeight="1" x14ac:dyDescent="0.2">
      <c r="A29" s="66">
        <v>8</v>
      </c>
      <c r="B29" s="67">
        <v>5</v>
      </c>
      <c r="C29" s="67">
        <v>10023500858</v>
      </c>
      <c r="D29" s="68" t="s">
        <v>100</v>
      </c>
      <c r="E29" s="69" t="s">
        <v>101</v>
      </c>
      <c r="F29" s="70" t="s">
        <v>18</v>
      </c>
      <c r="G29" s="71" t="s">
        <v>64</v>
      </c>
      <c r="H29" s="91">
        <v>0.13505787037037037</v>
      </c>
      <c r="I29" s="107">
        <f t="shared" si="1"/>
        <v>8.1018518518519156E-4</v>
      </c>
      <c r="J29" s="65">
        <f t="shared" si="0"/>
        <v>37.021167195132399</v>
      </c>
      <c r="K29" s="74" t="s">
        <v>17</v>
      </c>
      <c r="L29" s="73"/>
    </row>
    <row r="30" spans="1:14" ht="24" customHeight="1" x14ac:dyDescent="0.2">
      <c r="A30" s="66">
        <v>9</v>
      </c>
      <c r="B30" s="67">
        <v>45</v>
      </c>
      <c r="C30" s="67">
        <v>10034947868</v>
      </c>
      <c r="D30" s="68" t="s">
        <v>102</v>
      </c>
      <c r="E30" s="69" t="s">
        <v>103</v>
      </c>
      <c r="F30" s="70" t="s">
        <v>18</v>
      </c>
      <c r="G30" s="71" t="s">
        <v>61</v>
      </c>
      <c r="H30" s="91">
        <v>0.13505787037037037</v>
      </c>
      <c r="I30" s="107">
        <f t="shared" si="1"/>
        <v>8.1018518518519156E-4</v>
      </c>
      <c r="J30" s="65">
        <f t="shared" si="0"/>
        <v>37.021167195132399</v>
      </c>
      <c r="K30" s="74" t="s">
        <v>17</v>
      </c>
      <c r="L30" s="73"/>
    </row>
    <row r="31" spans="1:14" ht="24" customHeight="1" x14ac:dyDescent="0.2">
      <c r="A31" s="66">
        <v>10</v>
      </c>
      <c r="B31" s="67">
        <v>25</v>
      </c>
      <c r="C31" s="67">
        <v>10006503832</v>
      </c>
      <c r="D31" s="68" t="s">
        <v>104</v>
      </c>
      <c r="E31" s="69" t="s">
        <v>105</v>
      </c>
      <c r="F31" s="70" t="s">
        <v>18</v>
      </c>
      <c r="G31" s="71" t="s">
        <v>62</v>
      </c>
      <c r="H31" s="91">
        <v>0.13505787037037037</v>
      </c>
      <c r="I31" s="107">
        <f t="shared" si="1"/>
        <v>8.1018518518519156E-4</v>
      </c>
      <c r="J31" s="65">
        <f t="shared" si="0"/>
        <v>37.021167195132399</v>
      </c>
      <c r="K31" s="74" t="s">
        <v>17</v>
      </c>
      <c r="L31" s="73"/>
    </row>
    <row r="32" spans="1:14" ht="24" customHeight="1" x14ac:dyDescent="0.2">
      <c r="A32" s="66">
        <v>11</v>
      </c>
      <c r="B32" s="67">
        <v>22</v>
      </c>
      <c r="C32" s="67">
        <v>10093888708</v>
      </c>
      <c r="D32" s="68" t="s">
        <v>106</v>
      </c>
      <c r="E32" s="69" t="s">
        <v>107</v>
      </c>
      <c r="F32" s="70" t="s">
        <v>17</v>
      </c>
      <c r="G32" s="71" t="s">
        <v>62</v>
      </c>
      <c r="H32" s="91">
        <v>0.13516203703703702</v>
      </c>
      <c r="I32" s="107">
        <f t="shared" si="1"/>
        <v>9.1435185185184675E-4</v>
      </c>
      <c r="J32" s="65">
        <f t="shared" si="0"/>
        <v>36.992635725295429</v>
      </c>
      <c r="K32" s="74" t="s">
        <v>17</v>
      </c>
      <c r="L32" s="73"/>
    </row>
    <row r="33" spans="1:12" ht="24" customHeight="1" x14ac:dyDescent="0.2">
      <c r="A33" s="66">
        <v>12</v>
      </c>
      <c r="B33" s="67">
        <v>1</v>
      </c>
      <c r="C33" s="67">
        <v>10013919985</v>
      </c>
      <c r="D33" s="68" t="s">
        <v>108</v>
      </c>
      <c r="E33" s="69" t="s">
        <v>109</v>
      </c>
      <c r="F33" s="70" t="s">
        <v>18</v>
      </c>
      <c r="G33" s="71" t="s">
        <v>64</v>
      </c>
      <c r="H33" s="91">
        <v>0.13516203703703702</v>
      </c>
      <c r="I33" s="107">
        <f t="shared" si="1"/>
        <v>9.1435185185184675E-4</v>
      </c>
      <c r="J33" s="65">
        <f t="shared" si="0"/>
        <v>36.992635725295429</v>
      </c>
      <c r="K33" s="74" t="s">
        <v>17</v>
      </c>
      <c r="L33" s="73"/>
    </row>
    <row r="34" spans="1:12" ht="24" customHeight="1" x14ac:dyDescent="0.2">
      <c r="A34" s="66">
        <v>13</v>
      </c>
      <c r="B34" s="67">
        <v>37</v>
      </c>
      <c r="C34" s="67">
        <v>10007740277</v>
      </c>
      <c r="D34" s="68" t="s">
        <v>110</v>
      </c>
      <c r="E34" s="69" t="s">
        <v>111</v>
      </c>
      <c r="F34" s="70" t="s">
        <v>35</v>
      </c>
      <c r="G34" s="71" t="s">
        <v>69</v>
      </c>
      <c r="H34" s="91">
        <v>0.13526620370370371</v>
      </c>
      <c r="I34" s="107">
        <f t="shared" si="1"/>
        <v>1.0185185185185297E-3</v>
      </c>
      <c r="J34" s="65">
        <f t="shared" si="0"/>
        <v>36.96414819885343</v>
      </c>
      <c r="K34" s="74"/>
      <c r="L34" s="73"/>
    </row>
    <row r="35" spans="1:12" ht="24" customHeight="1" x14ac:dyDescent="0.2">
      <c r="A35" s="66">
        <v>14</v>
      </c>
      <c r="B35" s="67">
        <v>13</v>
      </c>
      <c r="C35" s="67">
        <v>10036015070</v>
      </c>
      <c r="D35" s="68" t="s">
        <v>112</v>
      </c>
      <c r="E35" s="69" t="s">
        <v>113</v>
      </c>
      <c r="F35" s="70" t="s">
        <v>18</v>
      </c>
      <c r="G35" s="71" t="s">
        <v>66</v>
      </c>
      <c r="H35" s="91">
        <v>0.13526620370370371</v>
      </c>
      <c r="I35" s="107">
        <f t="shared" si="1"/>
        <v>1.0185185185185297E-3</v>
      </c>
      <c r="J35" s="65">
        <f t="shared" si="0"/>
        <v>36.96414819885343</v>
      </c>
      <c r="K35" s="74"/>
      <c r="L35" s="73"/>
    </row>
    <row r="36" spans="1:12" ht="24" customHeight="1" x14ac:dyDescent="0.2">
      <c r="A36" s="66">
        <v>15</v>
      </c>
      <c r="B36" s="67">
        <v>32</v>
      </c>
      <c r="C36" s="67">
        <v>10012584621</v>
      </c>
      <c r="D36" s="68" t="s">
        <v>114</v>
      </c>
      <c r="E36" s="69" t="s">
        <v>115</v>
      </c>
      <c r="F36" s="70" t="s">
        <v>18</v>
      </c>
      <c r="G36" s="71" t="s">
        <v>70</v>
      </c>
      <c r="H36" s="91">
        <v>0.13530092592592594</v>
      </c>
      <c r="I36" s="107">
        <f t="shared" si="1"/>
        <v>1.0532407407407574E-3</v>
      </c>
      <c r="J36" s="65">
        <f t="shared" si="0"/>
        <v>36.954662104362704</v>
      </c>
      <c r="K36" s="74"/>
      <c r="L36" s="73"/>
    </row>
    <row r="37" spans="1:12" ht="24" customHeight="1" x14ac:dyDescent="0.2">
      <c r="A37" s="66">
        <v>16</v>
      </c>
      <c r="B37" s="67">
        <v>6</v>
      </c>
      <c r="C37" s="67">
        <v>10050875369</v>
      </c>
      <c r="D37" s="68" t="s">
        <v>116</v>
      </c>
      <c r="E37" s="69" t="s">
        <v>117</v>
      </c>
      <c r="F37" s="70" t="s">
        <v>18</v>
      </c>
      <c r="G37" s="71" t="s">
        <v>64</v>
      </c>
      <c r="H37" s="91">
        <v>0.13530092592592594</v>
      </c>
      <c r="I37" s="107">
        <f t="shared" si="1"/>
        <v>1.0532407407407574E-3</v>
      </c>
      <c r="J37" s="65">
        <f t="shared" si="0"/>
        <v>36.954662104362704</v>
      </c>
      <c r="K37" s="74"/>
      <c r="L37" s="73"/>
    </row>
    <row r="38" spans="1:12" ht="24" customHeight="1" x14ac:dyDescent="0.2">
      <c r="A38" s="66">
        <v>17</v>
      </c>
      <c r="B38" s="67">
        <v>29</v>
      </c>
      <c r="C38" s="67">
        <v>10034989193</v>
      </c>
      <c r="D38" s="68" t="s">
        <v>118</v>
      </c>
      <c r="E38" s="69" t="s">
        <v>119</v>
      </c>
      <c r="F38" s="70" t="s">
        <v>18</v>
      </c>
      <c r="G38" s="71" t="s">
        <v>71</v>
      </c>
      <c r="H38" s="91">
        <v>0.13530092592592594</v>
      </c>
      <c r="I38" s="107">
        <f t="shared" si="1"/>
        <v>1.0532407407407574E-3</v>
      </c>
      <c r="J38" s="65">
        <f t="shared" si="0"/>
        <v>36.954662104362704</v>
      </c>
      <c r="K38" s="74"/>
      <c r="L38" s="73"/>
    </row>
    <row r="39" spans="1:12" ht="24" customHeight="1" x14ac:dyDescent="0.2">
      <c r="A39" s="66">
        <v>18</v>
      </c>
      <c r="B39" s="67">
        <v>43</v>
      </c>
      <c r="C39" s="67">
        <v>10009183557</v>
      </c>
      <c r="D39" s="68" t="s">
        <v>120</v>
      </c>
      <c r="E39" s="69" t="s">
        <v>121</v>
      </c>
      <c r="F39" s="70" t="s">
        <v>35</v>
      </c>
      <c r="G39" s="71" t="s">
        <v>201</v>
      </c>
      <c r="H39" s="91">
        <v>0.13530092592592594</v>
      </c>
      <c r="I39" s="107">
        <f t="shared" si="1"/>
        <v>1.0532407407407574E-3</v>
      </c>
      <c r="J39" s="65">
        <f t="shared" si="0"/>
        <v>36.954662104362704</v>
      </c>
      <c r="K39" s="74"/>
      <c r="L39" s="73"/>
    </row>
    <row r="40" spans="1:12" ht="24" customHeight="1" x14ac:dyDescent="0.2">
      <c r="A40" s="66">
        <v>19</v>
      </c>
      <c r="B40" s="67">
        <v>8</v>
      </c>
      <c r="C40" s="67">
        <v>10036075900</v>
      </c>
      <c r="D40" s="68" t="s">
        <v>122</v>
      </c>
      <c r="E40" s="69" t="s">
        <v>123</v>
      </c>
      <c r="F40" s="70" t="s">
        <v>18</v>
      </c>
      <c r="G40" s="71" t="s">
        <v>64</v>
      </c>
      <c r="H40" s="91">
        <v>0.13530092592592594</v>
      </c>
      <c r="I40" s="107">
        <f t="shared" si="1"/>
        <v>1.0532407407407574E-3</v>
      </c>
      <c r="J40" s="65">
        <f t="shared" si="0"/>
        <v>36.954662104362704</v>
      </c>
      <c r="K40" s="74"/>
      <c r="L40" s="73"/>
    </row>
    <row r="41" spans="1:12" ht="24" customHeight="1" x14ac:dyDescent="0.2">
      <c r="A41" s="66">
        <v>20</v>
      </c>
      <c r="B41" s="67">
        <v>3</v>
      </c>
      <c r="C41" s="67">
        <v>10010084849</v>
      </c>
      <c r="D41" s="68" t="s">
        <v>124</v>
      </c>
      <c r="E41" s="69" t="s">
        <v>125</v>
      </c>
      <c r="F41" s="70" t="s">
        <v>18</v>
      </c>
      <c r="G41" s="71" t="s">
        <v>64</v>
      </c>
      <c r="H41" s="91">
        <v>0.13530092592592594</v>
      </c>
      <c r="I41" s="107">
        <f t="shared" si="1"/>
        <v>1.0532407407407574E-3</v>
      </c>
      <c r="J41" s="65">
        <f t="shared" si="0"/>
        <v>36.954662104362704</v>
      </c>
      <c r="K41" s="74"/>
      <c r="L41" s="73"/>
    </row>
    <row r="42" spans="1:12" ht="24" customHeight="1" x14ac:dyDescent="0.2">
      <c r="A42" s="66">
        <v>21</v>
      </c>
      <c r="B42" s="67">
        <v>30</v>
      </c>
      <c r="C42" s="67">
        <v>10036045483</v>
      </c>
      <c r="D42" s="68" t="s">
        <v>126</v>
      </c>
      <c r="E42" s="69" t="s">
        <v>127</v>
      </c>
      <c r="F42" s="70" t="s">
        <v>17</v>
      </c>
      <c r="G42" s="71" t="s">
        <v>70</v>
      </c>
      <c r="H42" s="91">
        <v>0.13530092592592594</v>
      </c>
      <c r="I42" s="107">
        <f t="shared" si="1"/>
        <v>1.0532407407407574E-3</v>
      </c>
      <c r="J42" s="65">
        <f t="shared" si="0"/>
        <v>36.954662104362704</v>
      </c>
      <c r="K42" s="74"/>
      <c r="L42" s="73"/>
    </row>
    <row r="43" spans="1:12" ht="24" customHeight="1" x14ac:dyDescent="0.2">
      <c r="A43" s="66">
        <v>22</v>
      </c>
      <c r="B43" s="67">
        <v>26</v>
      </c>
      <c r="C43" s="67">
        <v>10059040143</v>
      </c>
      <c r="D43" s="68" t="s">
        <v>128</v>
      </c>
      <c r="E43" s="69" t="s">
        <v>129</v>
      </c>
      <c r="F43" s="70" t="s">
        <v>17</v>
      </c>
      <c r="G43" s="71" t="s">
        <v>130</v>
      </c>
      <c r="H43" s="91">
        <v>0.13530092592592594</v>
      </c>
      <c r="I43" s="107">
        <f t="shared" si="1"/>
        <v>1.0532407407407574E-3</v>
      </c>
      <c r="J43" s="65">
        <f t="shared" si="0"/>
        <v>36.954662104362704</v>
      </c>
      <c r="K43" s="74"/>
      <c r="L43" s="73"/>
    </row>
    <row r="44" spans="1:12" ht="24" customHeight="1" x14ac:dyDescent="0.2">
      <c r="A44" s="66">
        <v>23</v>
      </c>
      <c r="B44" s="67">
        <v>31</v>
      </c>
      <c r="C44" s="67">
        <v>10055312616</v>
      </c>
      <c r="D44" s="68" t="s">
        <v>131</v>
      </c>
      <c r="E44" s="69" t="s">
        <v>132</v>
      </c>
      <c r="F44" s="70" t="s">
        <v>17</v>
      </c>
      <c r="G44" s="71" t="s">
        <v>70</v>
      </c>
      <c r="H44" s="91">
        <v>0.13530092592592594</v>
      </c>
      <c r="I44" s="107">
        <f t="shared" si="1"/>
        <v>1.0532407407407574E-3</v>
      </c>
      <c r="J44" s="65">
        <f t="shared" si="0"/>
        <v>36.954662104362704</v>
      </c>
      <c r="K44" s="75"/>
      <c r="L44" s="73"/>
    </row>
    <row r="45" spans="1:12" ht="24" customHeight="1" x14ac:dyDescent="0.2">
      <c r="A45" s="66">
        <v>24</v>
      </c>
      <c r="B45" s="67">
        <v>48</v>
      </c>
      <c r="C45" s="67">
        <v>10036018104</v>
      </c>
      <c r="D45" s="68" t="s">
        <v>133</v>
      </c>
      <c r="E45" s="69" t="s">
        <v>134</v>
      </c>
      <c r="F45" s="70" t="s">
        <v>17</v>
      </c>
      <c r="G45" s="71" t="s">
        <v>76</v>
      </c>
      <c r="H45" s="91">
        <v>0.13530092592592594</v>
      </c>
      <c r="I45" s="107">
        <f t="shared" si="1"/>
        <v>1.0532407407407574E-3</v>
      </c>
      <c r="J45" s="65">
        <f t="shared" si="0"/>
        <v>36.954662104362704</v>
      </c>
      <c r="K45" s="75"/>
      <c r="L45" s="73"/>
    </row>
    <row r="46" spans="1:12" ht="24" customHeight="1" x14ac:dyDescent="0.2">
      <c r="A46" s="66">
        <v>25</v>
      </c>
      <c r="B46" s="67">
        <v>16</v>
      </c>
      <c r="C46" s="67">
        <v>10036042251</v>
      </c>
      <c r="D46" s="68" t="s">
        <v>135</v>
      </c>
      <c r="E46" s="69" t="s">
        <v>136</v>
      </c>
      <c r="F46" s="70" t="s">
        <v>18</v>
      </c>
      <c r="G46" s="71" t="s">
        <v>66</v>
      </c>
      <c r="H46" s="91">
        <v>0.13530092592592594</v>
      </c>
      <c r="I46" s="107">
        <f t="shared" si="1"/>
        <v>1.0532407407407574E-3</v>
      </c>
      <c r="J46" s="65">
        <f t="shared" si="0"/>
        <v>36.954662104362704</v>
      </c>
      <c r="K46" s="75"/>
      <c r="L46" s="73"/>
    </row>
    <row r="47" spans="1:12" ht="24" customHeight="1" x14ac:dyDescent="0.2">
      <c r="A47" s="66">
        <v>26</v>
      </c>
      <c r="B47" s="67">
        <v>18</v>
      </c>
      <c r="C47" s="67">
        <v>10007739974</v>
      </c>
      <c r="D47" s="68" t="s">
        <v>137</v>
      </c>
      <c r="E47" s="69" t="s">
        <v>138</v>
      </c>
      <c r="F47" s="70" t="s">
        <v>35</v>
      </c>
      <c r="G47" s="71" t="s">
        <v>200</v>
      </c>
      <c r="H47" s="91">
        <v>0.13530092592592594</v>
      </c>
      <c r="I47" s="107">
        <f t="shared" si="1"/>
        <v>1.0532407407407574E-3</v>
      </c>
      <c r="J47" s="65">
        <f t="shared" si="0"/>
        <v>36.954662104362704</v>
      </c>
      <c r="K47" s="75"/>
      <c r="L47" s="73"/>
    </row>
    <row r="48" spans="1:12" ht="24" customHeight="1" x14ac:dyDescent="0.2">
      <c r="A48" s="66">
        <v>27</v>
      </c>
      <c r="B48" s="67">
        <v>21</v>
      </c>
      <c r="C48" s="67">
        <v>10036017393</v>
      </c>
      <c r="D48" s="68" t="s">
        <v>139</v>
      </c>
      <c r="E48" s="69" t="s">
        <v>140</v>
      </c>
      <c r="F48" s="70" t="s">
        <v>18</v>
      </c>
      <c r="G48" s="71" t="s">
        <v>62</v>
      </c>
      <c r="H48" s="91">
        <v>0.13530092592592594</v>
      </c>
      <c r="I48" s="107">
        <f t="shared" si="1"/>
        <v>1.0532407407407574E-3</v>
      </c>
      <c r="J48" s="65">
        <f t="shared" si="0"/>
        <v>36.954662104362704</v>
      </c>
      <c r="K48" s="75"/>
      <c r="L48" s="73"/>
    </row>
    <row r="49" spans="1:14" ht="24" customHeight="1" x14ac:dyDescent="0.2">
      <c r="A49" s="66">
        <v>28</v>
      </c>
      <c r="B49" s="67">
        <v>15</v>
      </c>
      <c r="C49" s="67">
        <v>10036017494</v>
      </c>
      <c r="D49" s="68" t="s">
        <v>141</v>
      </c>
      <c r="E49" s="69" t="s">
        <v>142</v>
      </c>
      <c r="F49" s="70" t="s">
        <v>18</v>
      </c>
      <c r="G49" s="71" t="s">
        <v>66</v>
      </c>
      <c r="H49" s="91">
        <v>0.13530092592592594</v>
      </c>
      <c r="I49" s="107">
        <f t="shared" si="1"/>
        <v>1.0532407407407574E-3</v>
      </c>
      <c r="J49" s="65">
        <f t="shared" si="0"/>
        <v>36.954662104362704</v>
      </c>
      <c r="K49" s="75"/>
      <c r="L49" s="73"/>
    </row>
    <row r="50" spans="1:14" ht="24" customHeight="1" x14ac:dyDescent="0.2">
      <c r="A50" s="66">
        <v>29</v>
      </c>
      <c r="B50" s="67">
        <v>36</v>
      </c>
      <c r="C50" s="67">
        <v>10053914196</v>
      </c>
      <c r="D50" s="68" t="s">
        <v>143</v>
      </c>
      <c r="E50" s="69" t="s">
        <v>93</v>
      </c>
      <c r="F50" s="70" t="s">
        <v>17</v>
      </c>
      <c r="G50" s="71" t="s">
        <v>19</v>
      </c>
      <c r="H50" s="91">
        <v>0.13530092592592594</v>
      </c>
      <c r="I50" s="107">
        <f t="shared" si="1"/>
        <v>1.0532407407407574E-3</v>
      </c>
      <c r="J50" s="65">
        <f t="shared" si="0"/>
        <v>36.954662104362704</v>
      </c>
      <c r="K50" s="75"/>
      <c r="L50" s="73"/>
    </row>
    <row r="51" spans="1:14" ht="24" customHeight="1" x14ac:dyDescent="0.2">
      <c r="A51" s="66">
        <v>30</v>
      </c>
      <c r="B51" s="67">
        <v>2</v>
      </c>
      <c r="C51" s="67">
        <v>10009838814</v>
      </c>
      <c r="D51" s="68" t="s">
        <v>144</v>
      </c>
      <c r="E51" s="69" t="s">
        <v>145</v>
      </c>
      <c r="F51" s="70" t="s">
        <v>18</v>
      </c>
      <c r="G51" s="71" t="s">
        <v>64</v>
      </c>
      <c r="H51" s="91">
        <v>0.13530092592592594</v>
      </c>
      <c r="I51" s="107">
        <f t="shared" si="1"/>
        <v>1.0532407407407574E-3</v>
      </c>
      <c r="J51" s="65">
        <f t="shared" si="0"/>
        <v>36.954662104362704</v>
      </c>
      <c r="K51" s="75"/>
      <c r="L51" s="73"/>
    </row>
    <row r="52" spans="1:14" ht="24" customHeight="1" x14ac:dyDescent="0.2">
      <c r="A52" s="66">
        <v>31</v>
      </c>
      <c r="B52" s="67">
        <v>46</v>
      </c>
      <c r="C52" s="67">
        <v>10002315654</v>
      </c>
      <c r="D52" s="68" t="s">
        <v>146</v>
      </c>
      <c r="E52" s="69" t="s">
        <v>147</v>
      </c>
      <c r="F52" s="70" t="s">
        <v>35</v>
      </c>
      <c r="G52" s="71" t="s">
        <v>72</v>
      </c>
      <c r="H52" s="91">
        <v>0.13530092592592594</v>
      </c>
      <c r="I52" s="107">
        <f t="shared" si="1"/>
        <v>1.0532407407407574E-3</v>
      </c>
      <c r="J52" s="65">
        <f t="shared" si="0"/>
        <v>36.954662104362704</v>
      </c>
      <c r="K52" s="75"/>
      <c r="L52" s="73"/>
    </row>
    <row r="53" spans="1:14" ht="24" customHeight="1" x14ac:dyDescent="0.2">
      <c r="A53" s="66">
        <v>32</v>
      </c>
      <c r="B53" s="67">
        <v>12</v>
      </c>
      <c r="C53" s="67">
        <v>10034955245</v>
      </c>
      <c r="D53" s="68" t="s">
        <v>148</v>
      </c>
      <c r="E53" s="69" t="s">
        <v>149</v>
      </c>
      <c r="F53" s="70" t="s">
        <v>18</v>
      </c>
      <c r="G53" s="71" t="s">
        <v>66</v>
      </c>
      <c r="H53" s="91">
        <v>0.13530092592592594</v>
      </c>
      <c r="I53" s="107">
        <f t="shared" si="1"/>
        <v>1.0532407407407574E-3</v>
      </c>
      <c r="J53" s="65">
        <f t="shared" si="0"/>
        <v>36.954662104362704</v>
      </c>
      <c r="K53" s="75"/>
      <c r="L53" s="73"/>
    </row>
    <row r="54" spans="1:14" ht="24" customHeight="1" x14ac:dyDescent="0.2">
      <c r="A54" s="66">
        <v>33</v>
      </c>
      <c r="B54" s="67">
        <v>10</v>
      </c>
      <c r="C54" s="67">
        <v>10091997915</v>
      </c>
      <c r="D54" s="68" t="s">
        <v>150</v>
      </c>
      <c r="E54" s="69" t="s">
        <v>151</v>
      </c>
      <c r="F54" s="70" t="s">
        <v>18</v>
      </c>
      <c r="G54" s="71" t="s">
        <v>64</v>
      </c>
      <c r="H54" s="91">
        <v>0.13530092592592594</v>
      </c>
      <c r="I54" s="107">
        <f t="shared" si="1"/>
        <v>1.0532407407407574E-3</v>
      </c>
      <c r="J54" s="65">
        <f t="shared" si="0"/>
        <v>36.954662104362704</v>
      </c>
      <c r="K54" s="75"/>
      <c r="L54" s="73"/>
    </row>
    <row r="55" spans="1:14" ht="24" customHeight="1" x14ac:dyDescent="0.2">
      <c r="A55" s="66">
        <v>34</v>
      </c>
      <c r="B55" s="67">
        <v>27</v>
      </c>
      <c r="C55" s="67">
        <v>10052804154</v>
      </c>
      <c r="D55" s="68" t="s">
        <v>152</v>
      </c>
      <c r="E55" s="69" t="s">
        <v>153</v>
      </c>
      <c r="F55" s="70" t="s">
        <v>17</v>
      </c>
      <c r="G55" s="71" t="s">
        <v>130</v>
      </c>
      <c r="H55" s="91">
        <v>0.13530092592592594</v>
      </c>
      <c r="I55" s="107">
        <f t="shared" si="1"/>
        <v>1.0532407407407574E-3</v>
      </c>
      <c r="J55" s="65">
        <f t="shared" si="0"/>
        <v>36.954662104362704</v>
      </c>
      <c r="K55" s="75"/>
      <c r="L55" s="73"/>
    </row>
    <row r="56" spans="1:14" ht="24" customHeight="1" x14ac:dyDescent="0.2">
      <c r="A56" s="66">
        <v>35</v>
      </c>
      <c r="B56" s="67">
        <v>55</v>
      </c>
      <c r="C56" s="67">
        <v>10034971211</v>
      </c>
      <c r="D56" s="68" t="s">
        <v>154</v>
      </c>
      <c r="E56" s="69" t="s">
        <v>155</v>
      </c>
      <c r="F56" s="70" t="s">
        <v>17</v>
      </c>
      <c r="G56" s="71" t="s">
        <v>65</v>
      </c>
      <c r="H56" s="91">
        <v>0.13530092592592594</v>
      </c>
      <c r="I56" s="107">
        <f t="shared" si="1"/>
        <v>1.0532407407407574E-3</v>
      </c>
      <c r="J56" s="65">
        <f t="shared" si="0"/>
        <v>36.954662104362704</v>
      </c>
      <c r="K56" s="75"/>
      <c r="L56" s="73"/>
    </row>
    <row r="57" spans="1:14" ht="24" customHeight="1" x14ac:dyDescent="0.2">
      <c r="A57" s="66">
        <v>36</v>
      </c>
      <c r="B57" s="67">
        <v>28</v>
      </c>
      <c r="C57" s="67">
        <v>10009721707</v>
      </c>
      <c r="D57" s="68" t="s">
        <v>156</v>
      </c>
      <c r="E57" s="69" t="s">
        <v>157</v>
      </c>
      <c r="F57" s="70" t="s">
        <v>18</v>
      </c>
      <c r="G57" s="71" t="s">
        <v>63</v>
      </c>
      <c r="H57" s="91">
        <v>0.13530092592592594</v>
      </c>
      <c r="I57" s="107">
        <f t="shared" si="1"/>
        <v>1.0532407407407574E-3</v>
      </c>
      <c r="J57" s="65">
        <f t="shared" si="0"/>
        <v>36.954662104362704</v>
      </c>
      <c r="K57" s="75"/>
      <c r="L57" s="73"/>
    </row>
    <row r="58" spans="1:14" ht="24" customHeight="1" x14ac:dyDescent="0.2">
      <c r="A58" s="66">
        <v>37</v>
      </c>
      <c r="B58" s="67">
        <v>54</v>
      </c>
      <c r="C58" s="67">
        <v>10009692001</v>
      </c>
      <c r="D58" s="68" t="s">
        <v>158</v>
      </c>
      <c r="E58" s="69" t="s">
        <v>159</v>
      </c>
      <c r="F58" s="70" t="s">
        <v>18</v>
      </c>
      <c r="G58" s="71" t="s">
        <v>47</v>
      </c>
      <c r="H58" s="91">
        <v>0.13530092592592594</v>
      </c>
      <c r="I58" s="107">
        <f t="shared" si="1"/>
        <v>1.0532407407407574E-3</v>
      </c>
      <c r="J58" s="65">
        <f t="shared" si="0"/>
        <v>36.954662104362704</v>
      </c>
      <c r="K58" s="75"/>
      <c r="L58" s="73"/>
    </row>
    <row r="59" spans="1:14" ht="24" customHeight="1" x14ac:dyDescent="0.2">
      <c r="A59" s="66">
        <v>38</v>
      </c>
      <c r="B59" s="67">
        <v>53</v>
      </c>
      <c r="C59" s="67">
        <v>10036085600</v>
      </c>
      <c r="D59" s="68" t="s">
        <v>160</v>
      </c>
      <c r="E59" s="69" t="s">
        <v>161</v>
      </c>
      <c r="F59" s="70" t="s">
        <v>18</v>
      </c>
      <c r="G59" s="71" t="s">
        <v>47</v>
      </c>
      <c r="H59" s="91">
        <v>0.13530092592592594</v>
      </c>
      <c r="I59" s="107">
        <f t="shared" si="1"/>
        <v>1.0532407407407574E-3</v>
      </c>
      <c r="J59" s="65">
        <f t="shared" si="0"/>
        <v>36.954662104362704</v>
      </c>
      <c r="K59" s="75"/>
      <c r="L59" s="73"/>
    </row>
    <row r="60" spans="1:14" ht="24" customHeight="1" x14ac:dyDescent="0.2">
      <c r="A60" s="66">
        <v>39</v>
      </c>
      <c r="B60" s="67">
        <v>11</v>
      </c>
      <c r="C60" s="67">
        <v>10036034975</v>
      </c>
      <c r="D60" s="68" t="s">
        <v>162</v>
      </c>
      <c r="E60" s="69" t="s">
        <v>163</v>
      </c>
      <c r="F60" s="70" t="s">
        <v>17</v>
      </c>
      <c r="G60" s="71" t="s">
        <v>64</v>
      </c>
      <c r="H60" s="91">
        <v>0.13540509259259259</v>
      </c>
      <c r="I60" s="107">
        <f t="shared" si="1"/>
        <v>1.1574074074074125E-3</v>
      </c>
      <c r="J60" s="65">
        <f t="shared" si="0"/>
        <v>36.926233011368495</v>
      </c>
      <c r="K60" s="75"/>
      <c r="L60" s="73"/>
    </row>
    <row r="61" spans="1:14" s="41" customFormat="1" ht="24" customHeight="1" x14ac:dyDescent="0.2">
      <c r="A61" s="66">
        <v>40</v>
      </c>
      <c r="B61" s="67">
        <v>57</v>
      </c>
      <c r="C61" s="67">
        <v>10036032046</v>
      </c>
      <c r="D61" s="68" t="s">
        <v>164</v>
      </c>
      <c r="E61" s="69" t="s">
        <v>165</v>
      </c>
      <c r="F61" s="70" t="s">
        <v>17</v>
      </c>
      <c r="G61" s="71" t="s">
        <v>61</v>
      </c>
      <c r="H61" s="91">
        <v>0.13677083333333331</v>
      </c>
      <c r="I61" s="107">
        <f t="shared" si="1"/>
        <v>2.5231481481481355E-3</v>
      </c>
      <c r="J61" s="65">
        <f t="shared" si="0"/>
        <v>36.557501904036563</v>
      </c>
      <c r="K61" s="75"/>
      <c r="L61" s="73"/>
      <c r="M61" s="40"/>
      <c r="N61" s="40"/>
    </row>
    <row r="62" spans="1:14" s="50" customFormat="1" ht="24" customHeight="1" x14ac:dyDescent="0.2">
      <c r="A62" s="66">
        <v>41</v>
      </c>
      <c r="B62" s="67">
        <v>9</v>
      </c>
      <c r="C62" s="67">
        <v>10052470819</v>
      </c>
      <c r="D62" s="68" t="s">
        <v>166</v>
      </c>
      <c r="E62" s="69" t="s">
        <v>167</v>
      </c>
      <c r="F62" s="70" t="s">
        <v>18</v>
      </c>
      <c r="G62" s="71" t="s">
        <v>64</v>
      </c>
      <c r="H62" s="91">
        <v>0.13903935185185184</v>
      </c>
      <c r="I62" s="107">
        <f t="shared" si="1"/>
        <v>4.7916666666666663E-3</v>
      </c>
      <c r="J62" s="65">
        <f t="shared" si="0"/>
        <v>35.961042204278698</v>
      </c>
      <c r="K62" s="75"/>
      <c r="L62" s="73"/>
    </row>
    <row r="63" spans="1:14" s="50" customFormat="1" ht="24" customHeight="1" x14ac:dyDescent="0.2">
      <c r="A63" s="66">
        <v>42</v>
      </c>
      <c r="B63" s="67">
        <v>51</v>
      </c>
      <c r="C63" s="67">
        <v>10036023659</v>
      </c>
      <c r="D63" s="68" t="s">
        <v>168</v>
      </c>
      <c r="E63" s="69" t="s">
        <v>169</v>
      </c>
      <c r="F63" s="70" t="s">
        <v>17</v>
      </c>
      <c r="G63" s="71" t="s">
        <v>170</v>
      </c>
      <c r="H63" s="91">
        <v>0.13903935185185184</v>
      </c>
      <c r="I63" s="107">
        <f t="shared" si="1"/>
        <v>4.7916666666666663E-3</v>
      </c>
      <c r="J63" s="65">
        <f t="shared" si="0"/>
        <v>35.961042204278698</v>
      </c>
      <c r="K63" s="75"/>
      <c r="L63" s="73"/>
    </row>
    <row r="64" spans="1:14" s="50" customFormat="1" ht="24" customHeight="1" x14ac:dyDescent="0.2">
      <c r="A64" s="66" t="s">
        <v>74</v>
      </c>
      <c r="B64" s="67">
        <v>24</v>
      </c>
      <c r="C64" s="67">
        <v>10118635125</v>
      </c>
      <c r="D64" s="68" t="s">
        <v>171</v>
      </c>
      <c r="E64" s="69" t="s">
        <v>172</v>
      </c>
      <c r="F64" s="70" t="s">
        <v>17</v>
      </c>
      <c r="G64" s="71" t="s">
        <v>62</v>
      </c>
      <c r="H64" s="91">
        <v>0.14534722222222221</v>
      </c>
      <c r="I64" s="107">
        <f t="shared" si="1"/>
        <v>1.1099537037037033E-2</v>
      </c>
      <c r="J64" s="65">
        <f t="shared" si="0"/>
        <v>34.400382226469183</v>
      </c>
      <c r="K64" s="75"/>
      <c r="L64" s="73"/>
    </row>
    <row r="65" spans="1:12" s="50" customFormat="1" ht="24" customHeight="1" x14ac:dyDescent="0.2">
      <c r="A65" s="66" t="s">
        <v>74</v>
      </c>
      <c r="B65" s="67">
        <v>39</v>
      </c>
      <c r="C65" s="67">
        <v>10010880653</v>
      </c>
      <c r="D65" s="68" t="s">
        <v>173</v>
      </c>
      <c r="E65" s="69" t="s">
        <v>174</v>
      </c>
      <c r="F65" s="70" t="s">
        <v>17</v>
      </c>
      <c r="G65" s="71" t="s">
        <v>68</v>
      </c>
      <c r="H65" s="91">
        <v>0.14949074074074073</v>
      </c>
      <c r="I65" s="107">
        <f t="shared" si="1"/>
        <v>1.5243055555555551E-2</v>
      </c>
      <c r="J65" s="65">
        <f t="shared" si="0"/>
        <v>33.446887581294519</v>
      </c>
      <c r="K65" s="75"/>
      <c r="L65" s="73"/>
    </row>
    <row r="66" spans="1:12" s="50" customFormat="1" ht="24" customHeight="1" x14ac:dyDescent="0.2">
      <c r="A66" s="66" t="s">
        <v>30</v>
      </c>
      <c r="B66" s="67">
        <v>14</v>
      </c>
      <c r="C66" s="67">
        <v>10036081455</v>
      </c>
      <c r="D66" s="68" t="s">
        <v>175</v>
      </c>
      <c r="E66" s="69" t="s">
        <v>176</v>
      </c>
      <c r="F66" s="70" t="s">
        <v>18</v>
      </c>
      <c r="G66" s="71" t="s">
        <v>66</v>
      </c>
      <c r="H66" s="91"/>
      <c r="I66" s="107"/>
      <c r="J66" s="65"/>
      <c r="K66" s="75"/>
      <c r="L66" s="73"/>
    </row>
    <row r="67" spans="1:12" s="50" customFormat="1" ht="24" customHeight="1" x14ac:dyDescent="0.2">
      <c r="A67" s="66" t="s">
        <v>30</v>
      </c>
      <c r="B67" s="67">
        <v>23</v>
      </c>
      <c r="C67" s="67">
        <v>10034962521</v>
      </c>
      <c r="D67" s="68" t="s">
        <v>177</v>
      </c>
      <c r="E67" s="69" t="s">
        <v>178</v>
      </c>
      <c r="F67" s="70" t="s">
        <v>18</v>
      </c>
      <c r="G67" s="71" t="s">
        <v>62</v>
      </c>
      <c r="H67" s="91"/>
      <c r="I67" s="107"/>
      <c r="J67" s="65"/>
      <c r="K67" s="75"/>
      <c r="L67" s="73"/>
    </row>
    <row r="68" spans="1:12" s="50" customFormat="1" ht="24" customHeight="1" x14ac:dyDescent="0.2">
      <c r="A68" s="66" t="s">
        <v>30</v>
      </c>
      <c r="B68" s="67">
        <v>34</v>
      </c>
      <c r="C68" s="67">
        <v>10093059356</v>
      </c>
      <c r="D68" s="68" t="s">
        <v>179</v>
      </c>
      <c r="E68" s="69" t="s">
        <v>180</v>
      </c>
      <c r="F68" s="70" t="s">
        <v>17</v>
      </c>
      <c r="G68" s="71" t="s">
        <v>19</v>
      </c>
      <c r="H68" s="91"/>
      <c r="I68" s="107"/>
      <c r="J68" s="65"/>
      <c r="K68" s="75"/>
      <c r="L68" s="73"/>
    </row>
    <row r="69" spans="1:12" s="50" customFormat="1" ht="24" customHeight="1" x14ac:dyDescent="0.2">
      <c r="A69" s="66" t="s">
        <v>30</v>
      </c>
      <c r="B69" s="67">
        <v>52</v>
      </c>
      <c r="C69" s="67">
        <v>10076238445</v>
      </c>
      <c r="D69" s="68" t="s">
        <v>181</v>
      </c>
      <c r="E69" s="69" t="s">
        <v>182</v>
      </c>
      <c r="F69" s="70" t="s">
        <v>18</v>
      </c>
      <c r="G69" s="71" t="s">
        <v>47</v>
      </c>
      <c r="H69" s="91"/>
      <c r="I69" s="107"/>
      <c r="J69" s="65"/>
      <c r="K69" s="75"/>
      <c r="L69" s="73"/>
    </row>
    <row r="70" spans="1:12" s="50" customFormat="1" ht="24" customHeight="1" x14ac:dyDescent="0.2">
      <c r="A70" s="66" t="s">
        <v>30</v>
      </c>
      <c r="B70" s="67">
        <v>56</v>
      </c>
      <c r="C70" s="67">
        <v>10084468994</v>
      </c>
      <c r="D70" s="68" t="s">
        <v>183</v>
      </c>
      <c r="E70" s="69" t="s">
        <v>184</v>
      </c>
      <c r="F70" s="70" t="s">
        <v>17</v>
      </c>
      <c r="G70" s="71" t="s">
        <v>65</v>
      </c>
      <c r="H70" s="91"/>
      <c r="I70" s="107"/>
      <c r="J70" s="65"/>
      <c r="K70" s="75"/>
      <c r="L70" s="73"/>
    </row>
    <row r="71" spans="1:12" s="50" customFormat="1" ht="24" customHeight="1" x14ac:dyDescent="0.2">
      <c r="A71" s="66" t="s">
        <v>78</v>
      </c>
      <c r="B71" s="67">
        <v>17</v>
      </c>
      <c r="C71" s="67">
        <v>10015267578</v>
      </c>
      <c r="D71" s="68" t="s">
        <v>185</v>
      </c>
      <c r="E71" s="69" t="s">
        <v>186</v>
      </c>
      <c r="F71" s="70" t="s">
        <v>18</v>
      </c>
      <c r="G71" s="71" t="s">
        <v>66</v>
      </c>
      <c r="H71" s="91"/>
      <c r="I71" s="107"/>
      <c r="J71" s="65"/>
      <c r="K71" s="75"/>
      <c r="L71" s="73"/>
    </row>
    <row r="72" spans="1:12" s="50" customFormat="1" ht="24" customHeight="1" x14ac:dyDescent="0.2">
      <c r="A72" s="66" t="s">
        <v>78</v>
      </c>
      <c r="B72" s="67">
        <v>20</v>
      </c>
      <c r="C72" s="67">
        <v>10131402244</v>
      </c>
      <c r="D72" s="68" t="s">
        <v>187</v>
      </c>
      <c r="E72" s="69" t="s">
        <v>188</v>
      </c>
      <c r="F72" s="70" t="s">
        <v>18</v>
      </c>
      <c r="G72" s="71" t="s">
        <v>66</v>
      </c>
      <c r="H72" s="91"/>
      <c r="I72" s="107"/>
      <c r="J72" s="65"/>
      <c r="K72" s="75"/>
      <c r="L72" s="73"/>
    </row>
    <row r="73" spans="1:12" s="50" customFormat="1" ht="24" customHeight="1" x14ac:dyDescent="0.2">
      <c r="A73" s="66" t="s">
        <v>78</v>
      </c>
      <c r="B73" s="67">
        <v>33</v>
      </c>
      <c r="C73" s="67">
        <v>10034982729</v>
      </c>
      <c r="D73" s="68" t="s">
        <v>189</v>
      </c>
      <c r="E73" s="69" t="s">
        <v>190</v>
      </c>
      <c r="F73" s="70" t="s">
        <v>18</v>
      </c>
      <c r="G73" s="71" t="s">
        <v>19</v>
      </c>
      <c r="H73" s="91"/>
      <c r="I73" s="107"/>
      <c r="J73" s="65"/>
      <c r="K73" s="75"/>
      <c r="L73" s="73"/>
    </row>
    <row r="74" spans="1:12" s="50" customFormat="1" ht="24" customHeight="1" x14ac:dyDescent="0.2">
      <c r="A74" s="66" t="s">
        <v>78</v>
      </c>
      <c r="B74" s="67">
        <v>40</v>
      </c>
      <c r="C74" s="67">
        <v>10107446880</v>
      </c>
      <c r="D74" s="68" t="s">
        <v>191</v>
      </c>
      <c r="E74" s="69" t="s">
        <v>192</v>
      </c>
      <c r="F74" s="70" t="s">
        <v>18</v>
      </c>
      <c r="G74" s="71" t="s">
        <v>67</v>
      </c>
      <c r="H74" s="91"/>
      <c r="I74" s="107"/>
      <c r="J74" s="65"/>
      <c r="K74" s="75"/>
      <c r="L74" s="73"/>
    </row>
    <row r="75" spans="1:12" s="50" customFormat="1" ht="24" customHeight="1" x14ac:dyDescent="0.2">
      <c r="A75" s="66" t="s">
        <v>78</v>
      </c>
      <c r="B75" s="67">
        <v>41</v>
      </c>
      <c r="C75" s="67">
        <v>10131330910</v>
      </c>
      <c r="D75" s="68" t="s">
        <v>193</v>
      </c>
      <c r="E75" s="69" t="s">
        <v>194</v>
      </c>
      <c r="F75" s="70" t="s">
        <v>17</v>
      </c>
      <c r="G75" s="71" t="s">
        <v>67</v>
      </c>
      <c r="H75" s="91"/>
      <c r="I75" s="107"/>
      <c r="J75" s="65"/>
      <c r="K75" s="75"/>
      <c r="L75" s="73"/>
    </row>
    <row r="76" spans="1:12" s="50" customFormat="1" ht="24" customHeight="1" x14ac:dyDescent="0.2">
      <c r="A76" s="66" t="s">
        <v>78</v>
      </c>
      <c r="B76" s="67">
        <v>44</v>
      </c>
      <c r="C76" s="67">
        <v>10034922004</v>
      </c>
      <c r="D76" s="68" t="s">
        <v>195</v>
      </c>
      <c r="E76" s="69" t="s">
        <v>196</v>
      </c>
      <c r="F76" s="70" t="s">
        <v>17</v>
      </c>
      <c r="G76" s="71" t="s">
        <v>61</v>
      </c>
      <c r="H76" s="91"/>
      <c r="I76" s="107"/>
      <c r="J76" s="65"/>
      <c r="K76" s="75"/>
      <c r="L76" s="73"/>
    </row>
    <row r="77" spans="1:12" s="50" customFormat="1" ht="24" customHeight="1" x14ac:dyDescent="0.2">
      <c r="A77" s="66" t="s">
        <v>78</v>
      </c>
      <c r="B77" s="67">
        <v>49</v>
      </c>
      <c r="C77" s="67">
        <v>10059365091</v>
      </c>
      <c r="D77" s="68" t="s">
        <v>197</v>
      </c>
      <c r="E77" s="69" t="s">
        <v>75</v>
      </c>
      <c r="F77" s="70" t="s">
        <v>17</v>
      </c>
      <c r="G77" s="71" t="s">
        <v>77</v>
      </c>
      <c r="H77" s="91"/>
      <c r="I77" s="107"/>
      <c r="J77" s="65"/>
      <c r="K77" s="75"/>
      <c r="L77" s="73"/>
    </row>
    <row r="78" spans="1:12" s="93" customFormat="1" ht="24" customHeight="1" thickBot="1" x14ac:dyDescent="0.25">
      <c r="A78" s="76" t="s">
        <v>78</v>
      </c>
      <c r="B78" s="77">
        <v>50</v>
      </c>
      <c r="C78" s="77">
        <v>10034956356</v>
      </c>
      <c r="D78" s="78" t="s">
        <v>198</v>
      </c>
      <c r="E78" s="79" t="s">
        <v>199</v>
      </c>
      <c r="F78" s="80" t="s">
        <v>35</v>
      </c>
      <c r="G78" s="81" t="s">
        <v>170</v>
      </c>
      <c r="H78" s="92"/>
      <c r="I78" s="115"/>
      <c r="J78" s="106"/>
      <c r="K78" s="82"/>
      <c r="L78" s="83"/>
    </row>
    <row r="79" spans="1:12" ht="9" customHeight="1" thickTop="1" thickBot="1" x14ac:dyDescent="0.25">
      <c r="A79" s="42"/>
      <c r="B79" s="43"/>
      <c r="C79" s="43"/>
      <c r="D79" s="44"/>
      <c r="E79" s="45"/>
      <c r="F79" s="46"/>
      <c r="G79" s="45"/>
      <c r="H79" s="47"/>
      <c r="I79" s="47"/>
      <c r="J79" s="47"/>
      <c r="K79" s="47"/>
      <c r="L79" s="48"/>
    </row>
    <row r="80" spans="1:12" ht="15.75" thickTop="1" x14ac:dyDescent="0.2">
      <c r="A80" s="117" t="s">
        <v>6</v>
      </c>
      <c r="B80" s="118"/>
      <c r="C80" s="118"/>
      <c r="D80" s="119"/>
      <c r="E80" s="108"/>
      <c r="F80" s="108"/>
      <c r="G80" s="108"/>
      <c r="H80" s="118" t="s">
        <v>7</v>
      </c>
      <c r="I80" s="118"/>
      <c r="J80" s="118"/>
      <c r="K80" s="118"/>
      <c r="L80" s="141"/>
    </row>
    <row r="81" spans="1:12" ht="15" x14ac:dyDescent="0.2">
      <c r="A81" s="101" t="s">
        <v>84</v>
      </c>
      <c r="B81" s="102"/>
      <c r="C81" s="103"/>
      <c r="D81" s="111"/>
      <c r="E81" s="55"/>
      <c r="F81" s="55"/>
      <c r="G81" s="50"/>
      <c r="H81" s="56" t="s">
        <v>32</v>
      </c>
      <c r="I81" s="100">
        <v>21</v>
      </c>
      <c r="J81" s="50"/>
      <c r="K81" s="56" t="s">
        <v>33</v>
      </c>
      <c r="L81" s="57">
        <f>COUNTIF(F$20:F179,"ЗМС")</f>
        <v>0</v>
      </c>
    </row>
    <row r="82" spans="1:12" ht="15" x14ac:dyDescent="0.2">
      <c r="A82" s="101" t="s">
        <v>85</v>
      </c>
      <c r="B82" s="102"/>
      <c r="C82" s="103"/>
      <c r="D82" s="112"/>
      <c r="E82" s="55"/>
      <c r="F82" s="55"/>
      <c r="G82" s="50"/>
      <c r="H82" s="51" t="s">
        <v>34</v>
      </c>
      <c r="I82" s="100">
        <f>I83+I87+I88</f>
        <v>57</v>
      </c>
      <c r="J82" s="50"/>
      <c r="K82" s="51" t="s">
        <v>35</v>
      </c>
      <c r="L82" s="52">
        <f>COUNTIF(F$20:F179,"МСМК")</f>
        <v>7</v>
      </c>
    </row>
    <row r="83" spans="1:12" ht="15" x14ac:dyDescent="0.2">
      <c r="A83" s="101" t="s">
        <v>79</v>
      </c>
      <c r="B83" s="102"/>
      <c r="C83" s="103"/>
      <c r="D83" s="113"/>
      <c r="E83" s="55"/>
      <c r="F83" s="55"/>
      <c r="G83" s="50"/>
      <c r="H83" s="51" t="s">
        <v>36</v>
      </c>
      <c r="I83" s="100">
        <f>I84+I85+I86+I87</f>
        <v>49</v>
      </c>
      <c r="J83" s="50"/>
      <c r="K83" s="51" t="s">
        <v>18</v>
      </c>
      <c r="L83" s="52">
        <f>COUNTIF(F$20:F79,"МС")</f>
        <v>31</v>
      </c>
    </row>
    <row r="84" spans="1:12" ht="15" x14ac:dyDescent="0.15">
      <c r="A84" s="101" t="s">
        <v>86</v>
      </c>
      <c r="B84" s="102"/>
      <c r="C84" s="103"/>
      <c r="D84" s="114"/>
      <c r="E84" s="55"/>
      <c r="F84" s="55"/>
      <c r="G84" s="50"/>
      <c r="H84" s="51" t="s">
        <v>37</v>
      </c>
      <c r="I84" s="100">
        <f>COUNT(A14:A79)</f>
        <v>42</v>
      </c>
      <c r="J84" s="50"/>
      <c r="K84" s="51" t="s">
        <v>17</v>
      </c>
      <c r="L84" s="52">
        <f>COUNTIF(F$19:F79,"КМС")</f>
        <v>19</v>
      </c>
    </row>
    <row r="85" spans="1:12" ht="15" x14ac:dyDescent="0.2">
      <c r="A85" s="101"/>
      <c r="B85" s="102"/>
      <c r="C85" s="103"/>
      <c r="D85" s="55"/>
      <c r="E85" s="60"/>
      <c r="F85" s="60"/>
      <c r="G85" s="50"/>
      <c r="H85" s="51" t="s">
        <v>38</v>
      </c>
      <c r="I85" s="100">
        <f>COUNTIF(A13:A78,"НФ")</f>
        <v>5</v>
      </c>
      <c r="J85" s="50"/>
      <c r="K85" s="51" t="s">
        <v>39</v>
      </c>
      <c r="L85" s="52">
        <f>COUNTIF(F$21:F180,"1 СР")</f>
        <v>0</v>
      </c>
    </row>
    <row r="86" spans="1:12" ht="15" x14ac:dyDescent="0.2">
      <c r="A86" s="104"/>
      <c r="B86" s="102"/>
      <c r="C86" s="103"/>
      <c r="D86" s="55"/>
      <c r="E86" s="60"/>
      <c r="F86" s="60"/>
      <c r="G86" s="50"/>
      <c r="H86" s="51" t="s">
        <v>40</v>
      </c>
      <c r="I86" s="100">
        <f>COUNTIF(A14:A79,"ЛИМ")</f>
        <v>2</v>
      </c>
      <c r="J86" s="50"/>
      <c r="K86" s="51" t="s">
        <v>41</v>
      </c>
      <c r="L86" s="52">
        <f>COUNTIF(F$21:F181,"2 СР")</f>
        <v>0</v>
      </c>
    </row>
    <row r="87" spans="1:12" ht="15" x14ac:dyDescent="0.2">
      <c r="A87" s="105"/>
      <c r="B87" s="102"/>
      <c r="C87" s="103"/>
      <c r="D87" s="55"/>
      <c r="E87" s="55"/>
      <c r="F87" s="55"/>
      <c r="G87" s="50"/>
      <c r="H87" s="51" t="s">
        <v>42</v>
      </c>
      <c r="I87" s="100">
        <f>COUNTIF(A14:A79,"ДСКВ")</f>
        <v>0</v>
      </c>
      <c r="J87" s="50"/>
      <c r="K87" s="51" t="s">
        <v>43</v>
      </c>
      <c r="L87" s="52">
        <f>COUNTIF(F$21:F182,"3 СР")</f>
        <v>0</v>
      </c>
    </row>
    <row r="88" spans="1:12" ht="15" x14ac:dyDescent="0.2">
      <c r="A88" s="105"/>
      <c r="B88" s="102"/>
      <c r="C88" s="103"/>
      <c r="D88" s="58"/>
      <c r="E88" s="58"/>
      <c r="F88" s="58"/>
      <c r="G88" s="59"/>
      <c r="H88" s="51" t="s">
        <v>44</v>
      </c>
      <c r="I88" s="100">
        <f>COUNTIF(A14:A79,"НС")</f>
        <v>8</v>
      </c>
      <c r="J88" s="59"/>
      <c r="K88" s="51"/>
      <c r="L88" s="54"/>
    </row>
    <row r="89" spans="1:12" ht="9.75" customHeight="1" x14ac:dyDescent="0.2">
      <c r="A89" s="53"/>
      <c r="B89" s="55"/>
      <c r="C89" s="55"/>
      <c r="D89" s="55"/>
      <c r="E89" s="55"/>
      <c r="F89" s="55"/>
      <c r="G89" s="60"/>
      <c r="H89" s="61"/>
      <c r="I89" s="62"/>
      <c r="J89" s="50"/>
      <c r="K89" s="50"/>
      <c r="L89" s="63"/>
    </row>
    <row r="90" spans="1:12" ht="15.75" x14ac:dyDescent="0.2">
      <c r="A90" s="123" t="s">
        <v>45</v>
      </c>
      <c r="B90" s="116"/>
      <c r="C90" s="116"/>
      <c r="D90" s="116"/>
      <c r="E90" s="116" t="s">
        <v>13</v>
      </c>
      <c r="F90" s="116"/>
      <c r="G90" s="116"/>
      <c r="H90" s="116" t="s">
        <v>5</v>
      </c>
      <c r="I90" s="116"/>
      <c r="J90" s="116" t="s">
        <v>31</v>
      </c>
      <c r="K90" s="116"/>
      <c r="L90" s="142"/>
    </row>
    <row r="91" spans="1:12" x14ac:dyDescent="0.2">
      <c r="A91" s="130"/>
      <c r="B91" s="122"/>
      <c r="C91" s="122"/>
      <c r="D91" s="122"/>
      <c r="E91" s="122"/>
      <c r="F91" s="122"/>
      <c r="G91" s="122"/>
      <c r="H91" s="122"/>
      <c r="I91" s="122"/>
      <c r="J91" s="50"/>
      <c r="K91" s="50"/>
      <c r="L91" s="63"/>
    </row>
    <row r="92" spans="1:12" x14ac:dyDescent="0.2">
      <c r="A92" s="109"/>
      <c r="B92" s="110"/>
      <c r="C92" s="110"/>
      <c r="D92" s="110"/>
      <c r="E92" s="110"/>
      <c r="F92" s="110"/>
      <c r="G92" s="110"/>
      <c r="H92" s="110"/>
      <c r="I92" s="64"/>
      <c r="J92" s="50"/>
      <c r="K92" s="50"/>
      <c r="L92" s="63"/>
    </row>
    <row r="93" spans="1:12" x14ac:dyDescent="0.2">
      <c r="A93" s="109"/>
      <c r="B93" s="110"/>
      <c r="C93" s="110"/>
      <c r="D93" s="110"/>
      <c r="E93" s="110"/>
      <c r="F93" s="110"/>
      <c r="G93" s="110"/>
      <c r="H93" s="110"/>
      <c r="I93" s="64"/>
      <c r="J93" s="50"/>
      <c r="K93" s="50"/>
      <c r="L93" s="63"/>
    </row>
    <row r="94" spans="1:12" x14ac:dyDescent="0.2">
      <c r="A94" s="109"/>
      <c r="B94" s="110"/>
      <c r="C94" s="110"/>
      <c r="D94" s="110"/>
      <c r="E94" s="110"/>
      <c r="F94" s="110"/>
      <c r="G94" s="110"/>
      <c r="H94" s="110"/>
      <c r="I94" s="64"/>
      <c r="J94" s="50"/>
      <c r="K94" s="50"/>
      <c r="L94" s="63"/>
    </row>
    <row r="95" spans="1:12" x14ac:dyDescent="0.2">
      <c r="A95" s="109"/>
      <c r="B95" s="110"/>
      <c r="C95" s="110"/>
      <c r="D95" s="110"/>
      <c r="E95" s="110"/>
      <c r="F95" s="110"/>
      <c r="G95" s="110"/>
      <c r="H95" s="110"/>
      <c r="I95" s="64"/>
      <c r="J95" s="50"/>
      <c r="K95" s="50"/>
      <c r="L95" s="63"/>
    </row>
    <row r="96" spans="1:12" ht="15.75" thickBot="1" x14ac:dyDescent="0.25">
      <c r="A96" s="124"/>
      <c r="B96" s="120"/>
      <c r="C96" s="120"/>
      <c r="D96" s="120"/>
      <c r="E96" s="120" t="str">
        <f>G17</f>
        <v>Стародубцев А.Ю. / ВК, г.Хабаровск /</v>
      </c>
      <c r="F96" s="120"/>
      <c r="G96" s="120"/>
      <c r="H96" s="120" t="str">
        <f>G18</f>
        <v>Кондратьева Л.В. /ВК, г.Воронеж /</v>
      </c>
      <c r="I96" s="120"/>
      <c r="J96" s="120" t="str">
        <f>G19</f>
        <v>Юдина Л.Н. /ВК, Забайкальский край /</v>
      </c>
      <c r="K96" s="120"/>
      <c r="L96" s="121"/>
    </row>
    <row r="97" ht="13.5" thickTop="1" x14ac:dyDescent="0.2"/>
  </sheetData>
  <sortState ref="A24:P69">
    <sortCondition ref="A24:A69"/>
  </sortState>
  <mergeCells count="25">
    <mergeCell ref="A15:G15"/>
    <mergeCell ref="H15:L15"/>
    <mergeCell ref="A91:E91"/>
    <mergeCell ref="A11:L11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H80:L80"/>
    <mergeCell ref="J90:L90"/>
    <mergeCell ref="E90:G90"/>
    <mergeCell ref="H90:I90"/>
    <mergeCell ref="A80:D80"/>
    <mergeCell ref="J96:L96"/>
    <mergeCell ref="E96:G96"/>
    <mergeCell ref="H96:I96"/>
    <mergeCell ref="F91:I91"/>
    <mergeCell ref="A90:D90"/>
    <mergeCell ref="A96:D96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62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гр. г. жен</vt:lpstr>
      <vt:lpstr>'итог гр. г. жен'!Заголовки_для_печати</vt:lpstr>
      <vt:lpstr>'итог гр. г. жен'!Область_печати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2022-06-27T13:16:49Z</dcterms:modified>
</cp:coreProperties>
</file>