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анапа\"/>
    </mc:Choice>
  </mc:AlternateContent>
  <xr:revisionPtr revIDLastSave="0" documentId="13_ncr:1_{CB0D53F9-0BD9-4E47-9B02-8C5537051D77}" xr6:coauthVersionLast="45" xr6:coauthVersionMax="45" xr10:uidLastSave="{00000000-0000-0000-0000-000000000000}"/>
  <bookViews>
    <workbookView xWindow="-120" yWindow="-120" windowWidth="20730" windowHeight="11160" tabRatio="789" xr2:uid="{00000000-000D-0000-FFFF-FFFF00000000}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2" i="94" l="1"/>
  <c r="J103" i="94"/>
  <c r="J104" i="94"/>
  <c r="J105" i="94"/>
  <c r="I25" i="94"/>
  <c r="I26" i="94"/>
  <c r="I27" i="94"/>
  <c r="I28" i="94"/>
  <c r="I29" i="94"/>
  <c r="I30" i="94"/>
  <c r="I31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I71" i="94"/>
  <c r="I72" i="94"/>
  <c r="I73" i="94"/>
  <c r="I74" i="94"/>
  <c r="I75" i="94"/>
  <c r="I76" i="94"/>
  <c r="I77" i="94"/>
  <c r="I78" i="94"/>
  <c r="I79" i="94"/>
  <c r="I80" i="94"/>
  <c r="I81" i="94"/>
  <c r="I82" i="94"/>
  <c r="I83" i="94"/>
  <c r="I84" i="94"/>
  <c r="I85" i="94"/>
  <c r="I86" i="94"/>
  <c r="I87" i="94"/>
  <c r="I88" i="94"/>
  <c r="I89" i="94"/>
  <c r="I90" i="94"/>
  <c r="I91" i="94"/>
  <c r="I92" i="94"/>
  <c r="I93" i="94"/>
  <c r="I94" i="94"/>
  <c r="I95" i="94"/>
  <c r="I96" i="94"/>
  <c r="I97" i="94"/>
  <c r="I98" i="94"/>
  <c r="I99" i="94"/>
  <c r="I100" i="94"/>
  <c r="I101" i="94"/>
  <c r="I102" i="94"/>
  <c r="I103" i="94"/>
  <c r="I104" i="94"/>
  <c r="I105" i="94"/>
  <c r="I24" i="94"/>
  <c r="H176" i="94" l="1"/>
  <c r="H175" i="94"/>
  <c r="H179" i="94"/>
  <c r="L177" i="94" l="1"/>
  <c r="L178" i="94"/>
  <c r="L176" i="94"/>
  <c r="J23" i="94" l="1"/>
  <c r="L172" i="94"/>
  <c r="H178" i="94"/>
  <c r="H177" i="94"/>
  <c r="J24" i="94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J71" i="94"/>
  <c r="J72" i="94"/>
  <c r="J73" i="94"/>
  <c r="J74" i="94"/>
  <c r="J75" i="94"/>
  <c r="J76" i="94"/>
  <c r="J77" i="94"/>
  <c r="J78" i="94"/>
  <c r="J79" i="94"/>
  <c r="J80" i="94"/>
  <c r="J81" i="94"/>
  <c r="J82" i="94"/>
  <c r="J83" i="94"/>
  <c r="J84" i="94"/>
  <c r="J85" i="94"/>
  <c r="J86" i="94"/>
  <c r="J87" i="94"/>
  <c r="J88" i="94"/>
  <c r="J89" i="94"/>
  <c r="J90" i="94"/>
  <c r="J91" i="94"/>
  <c r="J92" i="94"/>
  <c r="J93" i="94"/>
  <c r="J94" i="94"/>
  <c r="J95" i="94"/>
  <c r="J96" i="94"/>
  <c r="J97" i="94"/>
  <c r="J98" i="94"/>
  <c r="J99" i="94"/>
  <c r="J100" i="94"/>
  <c r="J101" i="94"/>
  <c r="A188" i="94"/>
  <c r="J181" i="94"/>
  <c r="G181" i="94"/>
  <c r="A181" i="94"/>
  <c r="D181" i="94"/>
  <c r="J188" i="94"/>
  <c r="H174" i="94" l="1"/>
  <c r="H173" i="94" s="1"/>
  <c r="G188" i="94" l="1"/>
  <c r="D188" i="94"/>
  <c r="L175" i="94"/>
  <c r="L174" i="94"/>
  <c r="L173" i="94"/>
</calcChain>
</file>

<file path=xl/sharedStrings.xml><?xml version="1.0" encoding="utf-8"?>
<sst xmlns="http://schemas.openxmlformats.org/spreadsheetml/2006/main" count="567" uniqueCount="231">
  <si>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</si>
  <si>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</si>
  <si>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</si>
  <si>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</si>
  <si>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</si>
  <si>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</si>
  <si>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</si>
  <si>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</si>
  <si>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</si>
  <si>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</si>
  <si>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</si>
  <si>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</si>
  <si>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</si>
  <si>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</si>
  <si>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</si>
  <si>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</si>
  <si>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</si>
  <si>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</si>
  <si>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</si>
  <si>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</si>
  <si>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</si>
  <si>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</si>
  <si>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</si>
  <si>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</si>
  <si>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</si>
  <si>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</si>
  <si>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</si>
  <si>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</si>
  <si>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</si>
  <si>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</si>
  <si>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</si>
  <si>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</si>
  <si>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</si>
  <si>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</si>
  <si>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</si>
  <si>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</si>
  <si>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</si>
  <si>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Краснодарский край</t>
  </si>
  <si>
    <t/>
  </si>
  <si>
    <t>ВСЕРОССИЙСКИЕ СОРЕВНОВАНИЯ</t>
  </si>
  <si>
    <t>Нижегородская область</t>
  </si>
  <si>
    <t>Ленинградская область</t>
  </si>
  <si>
    <t>Воронежская область</t>
  </si>
  <si>
    <t>Юноши 15-16 лет</t>
  </si>
  <si>
    <t>Министерство физической культуры и спорта Краснодарского края</t>
  </si>
  <si>
    <t>Федерация велосипедного спорта Кубани</t>
  </si>
  <si>
    <t>Удмуртская Республика</t>
  </si>
  <si>
    <t>Иркутская область</t>
  </si>
  <si>
    <t>Саратовская область</t>
  </si>
  <si>
    <t>Республика Крым</t>
  </si>
  <si>
    <t>Республика Адыгея</t>
  </si>
  <si>
    <t>Ростовская область</t>
  </si>
  <si>
    <t>Новосибирская область</t>
  </si>
  <si>
    <t>НФ</t>
  </si>
  <si>
    <t>НС</t>
  </si>
  <si>
    <t>Лимит времени</t>
  </si>
  <si>
    <t>МАКСИМАЛЬНЫЙ ПЕРЕПАД (HD)(м):</t>
  </si>
  <si>
    <t>СУММА ПОЛОЖИТЕЛЬНЫХ ПЕРЕПАДОВ ВЫСОТЫ НА ДИСТАНЦИИ (ТС)(м):</t>
  </si>
  <si>
    <t>ДИСТАНЦИЯ (км): ДЛИНА КРУГА/КРУГОВ</t>
  </si>
  <si>
    <t>НАЗВАНИЕ ТРАССЫ / РЕГ. НОМЕР:</t>
  </si>
  <si>
    <t>МЕСТО ПРОВЕДЕНИЯ: Краснодарский край, г. Анапа</t>
  </si>
  <si>
    <t>ОКОНЧАНИЕ ГОНКИ: 13 ч 10 м</t>
  </si>
  <si>
    <t>НАЧАЛО ГОНКИ: 11 ч 00 м</t>
  </si>
  <si>
    <t>14,2 км /5</t>
  </si>
  <si>
    <t>Юдина Л.Н. (ВК, Краснодарский край)</t>
  </si>
  <si>
    <t>ЛАРИЧЕВ Вадим</t>
  </si>
  <si>
    <t>ВУЛЬПИ Максим</t>
  </si>
  <si>
    <t>1 сп.р.</t>
  </si>
  <si>
    <t>ОБОЗОВ Виктор</t>
  </si>
  <si>
    <t>2 сп.р.</t>
  </si>
  <si>
    <t>КНЯЗЕВ Александр</t>
  </si>
  <si>
    <t>КАЛУГИН Дмитрий</t>
  </si>
  <si>
    <t>ГРИШКО Артем</t>
  </si>
  <si>
    <t>ЕРМАКОВ Илья</t>
  </si>
  <si>
    <t>КРУГЛЫЙ Александр</t>
  </si>
  <si>
    <t>БЛИНОВ Сергей</t>
  </si>
  <si>
    <t>МАРКЕВИЧ Владислав</t>
  </si>
  <si>
    <t>ШАРАШОВ Роман</t>
  </si>
  <si>
    <t>БЛЮДИН Даниил</t>
  </si>
  <si>
    <t>ДОРКИН Егор</t>
  </si>
  <si>
    <t>ЕПИШОВ Илья</t>
  </si>
  <si>
    <t>КОЛМЫКОВ Вадим</t>
  </si>
  <si>
    <t>КУЗНЕЦОВ Илья</t>
  </si>
  <si>
    <t>ЦУПРИК Владислав</t>
  </si>
  <si>
    <t>ЧУГУРОВ Платон</t>
  </si>
  <si>
    <t>ИРМАТОВ Азамат</t>
  </si>
  <si>
    <t>ЛУКЬЯНОВ Владислав</t>
  </si>
  <si>
    <t>КРАСИКОВ Антон</t>
  </si>
  <si>
    <t>СЕВРЮГИН Савелий</t>
  </si>
  <si>
    <t>ЯППАРОВ Ратмир</t>
  </si>
  <si>
    <t>АБРАМЕНКОВ Илья</t>
  </si>
  <si>
    <t>БОРТНИК Степан</t>
  </si>
  <si>
    <t>ГАММЕРШМИДТ Антон</t>
  </si>
  <si>
    <t>КОНОВАЛОВ Глеб</t>
  </si>
  <si>
    <t>КУСКОВ Давид</t>
  </si>
  <si>
    <t>НАФИКОВ Роман</t>
  </si>
  <si>
    <t>НИКИТИН Степан</t>
  </si>
  <si>
    <t>НИКОНОРОВ Андрей</t>
  </si>
  <si>
    <t>СИТДИКОВ Амир</t>
  </si>
  <si>
    <t>ВЫЧЕГЖАНЕН Егор</t>
  </si>
  <si>
    <t>ДУПАК Ярослав</t>
  </si>
  <si>
    <t>ЛОЛО Вадим</t>
  </si>
  <si>
    <t>ЛУКЬЯНСКОВ Макар</t>
  </si>
  <si>
    <t>САВОСТИКОВ Никита</t>
  </si>
  <si>
    <t>СОКОЛОВСКИЙ Кирилл</t>
  </si>
  <si>
    <t>ФАДЕЕВ Владислав</t>
  </si>
  <si>
    <t>РЯЗАНОВ Владислав</t>
  </si>
  <si>
    <t>ШЛЕЙФ Владислав</t>
  </si>
  <si>
    <t>КИСЛОВ Артем</t>
  </si>
  <si>
    <t>АНДРИАНОВ Максим</t>
  </si>
  <si>
    <t>АГЕЕВ Даниил</t>
  </si>
  <si>
    <t>ПЫРКОВ Никита</t>
  </si>
  <si>
    <t>ЖАВОРОНКОВ Кирилл</t>
  </si>
  <si>
    <t>КИКЕЕВ Егор</t>
  </si>
  <si>
    <t>КИРЖАНОВ Максим</t>
  </si>
  <si>
    <t>СТЕПАНОВ Тарас</t>
  </si>
  <si>
    <t>КЕЗЕРЕВ Николай</t>
  </si>
  <si>
    <t>ЛОМОВ Кирилл</t>
  </si>
  <si>
    <t>МИНАЕВ Иван</t>
  </si>
  <si>
    <t>АНДРЕЕВ Арсентий</t>
  </si>
  <si>
    <t>КОЖУХОВ Арсений</t>
  </si>
  <si>
    <t>АПРЕЛОВ Константин</t>
  </si>
  <si>
    <t>МИХАЙЛОВСКИЙ Владимир</t>
  </si>
  <si>
    <t>НИКИШИН Тимофей</t>
  </si>
  <si>
    <t>ЗАКУСКИН Андрей</t>
  </si>
  <si>
    <t>ПЛИТАРАК Андрей</t>
  </si>
  <si>
    <t>СЛЕСАРЕВ Дмитрий</t>
  </si>
  <si>
    <t>ЛАЧИН Данила</t>
  </si>
  <si>
    <t>ГРИГОРЬЕВ Михаил</t>
  </si>
  <si>
    <t>ПРОКОПЕНКО Владислав</t>
  </si>
  <si>
    <t>ИЗВАРИН Дмитрий</t>
  </si>
  <si>
    <t>БОЖЕНКО Сергей</t>
  </si>
  <si>
    <t>ГУСЕЙНОВ Тимур</t>
  </si>
  <si>
    <t>ТКАЧЕНКО Егор</t>
  </si>
  <si>
    <t>ИВАНКИН Максим</t>
  </si>
  <si>
    <t>КОЖУХОВ Алексей</t>
  </si>
  <si>
    <t>ВИКУЛОВ Михаил</t>
  </si>
  <si>
    <t>КИРЕЕВ Степан</t>
  </si>
  <si>
    <t>ИВАНОВ Антон</t>
  </si>
  <si>
    <t>ДАНИЛОВ Григорий</t>
  </si>
  <si>
    <t>ТИМОФЕЕВ Алексей</t>
  </si>
  <si>
    <t>БАРДАКОВ Тимофей</t>
  </si>
  <si>
    <t>ТЕМНИКОВ Артем</t>
  </si>
  <si>
    <t>ТУГБАЕВ Максим</t>
  </si>
  <si>
    <t>СВИЛОВСКИЙ Данил</t>
  </si>
  <si>
    <t>ВЕШНЯКОВ Даниил</t>
  </si>
  <si>
    <t>СМИРНОВ Андрей</t>
  </si>
  <si>
    <t>СКОРНЯКОВ Борис</t>
  </si>
  <si>
    <t>КЛИШОВ Николай</t>
  </si>
  <si>
    <t>КРУГЛОВ Сергей</t>
  </si>
  <si>
    <t>ЯЦИНА Артем</t>
  </si>
  <si>
    <t>КЛЮЕВ Артем</t>
  </si>
  <si>
    <t>ЗЫРЯНОВ Кирилл</t>
  </si>
  <si>
    <t>КОНСТАНТИНОВ Феликс</t>
  </si>
  <si>
    <t>ЯКОВЛЕВ Матвей</t>
  </si>
  <si>
    <t xml:space="preserve">10125311856 </t>
  </si>
  <si>
    <t>СВИЛОВСКИЙ Денис</t>
  </si>
  <si>
    <t>НОВОЛОДСКИЙ Ростислав</t>
  </si>
  <si>
    <t>БЛОХИН Кирилл</t>
  </si>
  <si>
    <t>ПЕТУХОВ Максим</t>
  </si>
  <si>
    <t>СЫСОЕВ Игнат</t>
  </si>
  <si>
    <t>ГРЕЧИШКИН Кирилл</t>
  </si>
  <si>
    <t>КОСТЫРЯ Егор</t>
  </si>
  <si>
    <t>НИКОНОВ Михаил</t>
  </si>
  <si>
    <t>ВАСИЛЬЕВ Олег</t>
  </si>
  <si>
    <t>ГУНИН Вячеслав</t>
  </si>
  <si>
    <t>КУРЬЯНОВ Никита</t>
  </si>
  <si>
    <t>ВОЛКОВ Никита</t>
  </si>
  <si>
    <t>ГАРБУЗ Даниил</t>
  </si>
  <si>
    <t>ГРИГОРЬЕВ Артемий</t>
  </si>
  <si>
    <t>МАЛИКОВ Руслан</t>
  </si>
  <si>
    <t>БУДАНЦЕВ Алеександр</t>
  </si>
  <si>
    <t>НАЗАРОВ Александр</t>
  </si>
  <si>
    <t>НИКИФОРОВ Иван</t>
  </si>
  <si>
    <t>ШЕВЯКОВ Игнат</t>
  </si>
  <si>
    <t>ДОНЧЕНКО Александр</t>
  </si>
  <si>
    <t>КУДРАВЦЕВ Прохор</t>
  </si>
  <si>
    <t>МАЛАХОВ Антон</t>
  </si>
  <si>
    <t>СОЛОДОВНИКОВ Владислав</t>
  </si>
  <si>
    <t>ЦАПЕНКО Родион</t>
  </si>
  <si>
    <t>ГАЛКИН Данил</t>
  </si>
  <si>
    <t>КОЛЕСНИКОВ Иван</t>
  </si>
  <si>
    <t>ДОЛЖЕНКО Кирилл</t>
  </si>
  <si>
    <t>КОЗЛОВ Сергей</t>
  </si>
  <si>
    <t>АГАПОВ Максим</t>
  </si>
  <si>
    <t>ДЫБЛЕНКО Артем</t>
  </si>
  <si>
    <t>КУЛЬНЕВ Константин</t>
  </si>
  <si>
    <t>РЯБОВ Максим</t>
  </si>
  <si>
    <t>ТЫМЧУК Денис</t>
  </si>
  <si>
    <t>ШИКИН Александр</t>
  </si>
  <si>
    <t>КОВЯЗИН Дмитрий</t>
  </si>
  <si>
    <t>ПРУСЕНКО Максим</t>
  </si>
  <si>
    <t>КАРПОВ Савелий</t>
  </si>
  <si>
    <t>УШАКОВ Платон</t>
  </si>
  <si>
    <t>КИБАЛЬНИКОВ Игорь</t>
  </si>
  <si>
    <t>УГРОВАТОВ Тимур</t>
  </si>
  <si>
    <t>КОЛМЫЧЕНКО Артем</t>
  </si>
  <si>
    <t>НЕЙМАН Глеб</t>
  </si>
  <si>
    <t>ГРЕЧКИН Максим</t>
  </si>
  <si>
    <t>ПОКРОВСКИЙ Владислав</t>
  </si>
  <si>
    <t>ПРОТАСОВ Никита</t>
  </si>
  <si>
    <t>ПАРГАЧЕВСКИЙ Андрей</t>
  </si>
  <si>
    <t>ПОДГУРСКИЙ Иван</t>
  </si>
  <si>
    <t>ВЕРУЛЬСКИЙ Андрей</t>
  </si>
  <si>
    <t>НЕЖЕНЦЕВ Иван</t>
  </si>
  <si>
    <t>ДЕНИСЮК Филипп</t>
  </si>
  <si>
    <t>АМЕТ-УСТА Ильяс</t>
  </si>
  <si>
    <t>КАДОЧНИКОВ Лев</t>
  </si>
  <si>
    <t>СКОРЧЕНКО Данил</t>
  </si>
  <si>
    <t>КОНОВАЛОВ Александр</t>
  </si>
  <si>
    <t>КОВАЛЕНКО Даниил</t>
  </si>
  <si>
    <t>СКАЛКИН Кирилл</t>
  </si>
  <si>
    <t>БЕРТУНОВ Максим</t>
  </si>
  <si>
    <t>МИЛЛЕР Кирилл</t>
  </si>
  <si>
    <t>г. Москва</t>
  </si>
  <si>
    <t>Пензенская область</t>
  </si>
  <si>
    <t>Ульяновская область</t>
  </si>
  <si>
    <t>г. Санкт-Петербург</t>
  </si>
  <si>
    <t>Калининградская область</t>
  </si>
  <si>
    <t>№ ЕКП 2024: 2008230021024103</t>
  </si>
  <si>
    <t>с. Юровка - ст-ца Раевская - г. Новороссийск</t>
  </si>
  <si>
    <t>Бородавкин С.В. (1К., Краснодарский край)</t>
  </si>
  <si>
    <t>Солукова Н.В. (ВК., Краснодарский край)</t>
  </si>
  <si>
    <t>шоссе - групповая гонка до 100 км</t>
  </si>
  <si>
    <t>ДАТА ПРОВЕДЕНИЯ: 04 апреля 2024 года</t>
  </si>
  <si>
    <t>№ ВРВС: 0080611811Я</t>
  </si>
  <si>
    <t>3 сп.р.</t>
  </si>
  <si>
    <t>Температура: +14</t>
  </si>
  <si>
    <t>Влажность: 64%</t>
  </si>
  <si>
    <t>Осадки: ясно</t>
  </si>
  <si>
    <t>Ветер: 4м/с (ю)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</si>
</sst>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"/>
    <numFmt numFmtId="165" formatCode="yyyy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21" fontId="5" fillId="0" borderId="0" xfId="0" applyNumberFormat="1" applyFont="1" applyAlignment="1">
      <alignment horizontal="left" vertical="top"/>
    </xf>
    <xf numFmtId="2" fontId="5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8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12" fillId="2" borderId="0" xfId="0" applyFont="1" applyFill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9" fontId="1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18" fillId="0" borderId="0" xfId="8" applyFont="1" applyFill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0" fontId="18" fillId="0" borderId="0" xfId="8" applyFont="1" applyAlignment="1">
      <alignment horizontal="left" vertical="center" wrapText="1"/>
    </xf>
    <xf numFmtId="14" fontId="5" fillId="0" borderId="0" xfId="2" applyNumberFormat="1" applyFont="1" applyFill="1" applyAlignment="1">
      <alignment horizontal="center" vertical="center"/>
    </xf>
    <xf numFmtId="14" fontId="5" fillId="0" borderId="0" xfId="2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8" fillId="0" borderId="0" xfId="8" applyFont="1" applyFill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 wrapText="1"/>
    </xf>
    <xf numFmtId="2" fontId="7" fillId="2" borderId="0" xfId="3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236182</xdr:colOff>
      <xdr:row>3</xdr:row>
      <xdr:rowOff>96039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401956</xdr:colOff>
      <xdr:row>0</xdr:row>
      <xdr:rowOff>47626</xdr:rowOff>
    </xdr:from>
    <xdr:to>
      <xdr:col>3</xdr:col>
      <xdr:colOff>64803</xdr:colOff>
      <xdr:row>3</xdr:row>
      <xdr:rowOff>66675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1" y="47626"/>
          <a:ext cx="1015397" cy="676274"/>
        </a:xfrm>
        <a:prstGeom prst="rect">
          <a:avLst/>
        </a:prstGeom>
      </xdr:spPr>
    </xdr:pic>
    <xdr:clientData/>
  </xdr:twoCellAnchor>
  <xdr:oneCellAnchor>
    <xdr:from>
      <xdr:col>10</xdr:col>
      <xdr:colOff>590550</xdr:colOff>
      <xdr:row>0</xdr:row>
      <xdr:rowOff>76200</xdr:rowOff>
    </xdr:from>
    <xdr:ext cx="600074" cy="616710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63025" y="76200"/>
          <a:ext cx="600074" cy="616710"/>
        </a:xfrm>
        <a:prstGeom prst="rect">
          <a:avLst/>
        </a:prstGeom>
      </xdr:spPr>
    </xdr:pic>
    <xdr:clientData/>
  </xdr:oneCellAnchor>
  <xdr:twoCellAnchor editAs="oneCell">
    <xdr:from>
      <xdr:col>11</xdr:col>
      <xdr:colOff>361950</xdr:colOff>
      <xdr:row>0</xdr:row>
      <xdr:rowOff>76200</xdr:rowOff>
    </xdr:from>
    <xdr:to>
      <xdr:col>11</xdr:col>
      <xdr:colOff>1180886</xdr:colOff>
      <xdr:row>3</xdr:row>
      <xdr:rowOff>24788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76200"/>
          <a:ext cx="818936" cy="60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Q197"/>
  <sheetViews>
    <sheetView tabSelected="1" view="pageBreakPreview" topLeftCell="A166" zoomScale="90" zoomScaleNormal="100" zoomScaleSheetLayoutView="90" workbookViewId="0">
      <selection activeCell="H197" sqref="H197"/>
    </sheetView>
  </sheetViews>
  <sheetFormatPr defaultColWidth="9.140625" defaultRowHeight="12.75" x14ac:dyDescent="0.2"/>
  <cols>
    <col min="1" max="1" width="6.140625" style="1" customWidth="1"/>
    <col min="2" max="2" width="7" style="6" customWidth="1"/>
    <col min="3" max="3" width="13.28515625" style="6" customWidth="1"/>
    <col min="4" max="4" width="25.28515625" style="1" customWidth="1"/>
    <col min="5" max="5" width="11.7109375" style="1" customWidth="1"/>
    <col min="6" max="6" width="7.7109375" style="1" customWidth="1"/>
    <col min="7" max="7" width="27.42578125" style="1" customWidth="1"/>
    <col min="8" max="9" width="11.42578125" style="1" customWidth="1"/>
    <col min="10" max="10" width="11.7109375" style="4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s="3" customFormat="1" ht="17.2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7" s="3" customFormat="1" ht="17.25" customHeight="1" x14ac:dyDescent="0.2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7" s="3" customFormat="1" ht="17.25" customHeight="1" x14ac:dyDescent="0.2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7" s="3" customFormat="1" ht="17.25" customHeight="1" x14ac:dyDescent="0.2">
      <c r="A4" s="64" t="s">
        <v>45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7" s="3" customFormat="1" ht="6" customHeigh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O5" s="19"/>
    </row>
    <row r="6" spans="1:17" s="20" customFormat="1" ht="23.25" customHeight="1" x14ac:dyDescent="0.4">
      <c r="A6" s="61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Q6" s="21"/>
    </row>
    <row r="7" spans="1:17" s="3" customFormat="1" ht="18" customHeight="1" x14ac:dyDescent="0.2">
      <c r="A7" s="62" t="s">
        <v>14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7" s="3" customFormat="1" ht="4.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7" s="3" customFormat="1" ht="19.5" customHeight="1" x14ac:dyDescent="0.2">
      <c r="A9" s="62" t="s">
        <v>19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7" s="3" customFormat="1" ht="18" customHeight="1" x14ac:dyDescent="0.2">
      <c r="A10" s="62" t="s">
        <v>223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7" s="3" customFormat="1" ht="19.5" customHeight="1" x14ac:dyDescent="0.2">
      <c r="A11" s="62" t="s">
        <v>43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7" ht="5.25" customHeight="1" x14ac:dyDescent="0.2">
      <c r="A12" s="63" t="s">
        <v>38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7" x14ac:dyDescent="0.2">
      <c r="A13" s="60" t="s">
        <v>60</v>
      </c>
      <c r="B13" s="60"/>
      <c r="C13" s="60"/>
      <c r="D13" s="60"/>
      <c r="G13" s="5" t="s">
        <v>62</v>
      </c>
      <c r="K13" s="14"/>
      <c r="L13" s="14" t="s">
        <v>225</v>
      </c>
    </row>
    <row r="14" spans="1:17" x14ac:dyDescent="0.2">
      <c r="A14" s="60" t="s">
        <v>224</v>
      </c>
      <c r="B14" s="60"/>
      <c r="C14" s="60"/>
      <c r="D14" s="60"/>
      <c r="G14" s="5" t="s">
        <v>61</v>
      </c>
      <c r="K14" s="14"/>
      <c r="L14" s="14" t="s">
        <v>219</v>
      </c>
    </row>
    <row r="15" spans="1:17" x14ac:dyDescent="0.2">
      <c r="A15" s="58" t="s">
        <v>8</v>
      </c>
      <c r="B15" s="58"/>
      <c r="C15" s="58"/>
      <c r="D15" s="58"/>
      <c r="E15" s="58"/>
      <c r="F15" s="58"/>
      <c r="G15" s="66"/>
      <c r="H15" s="58" t="s">
        <v>1</v>
      </c>
      <c r="I15" s="58"/>
      <c r="J15" s="58"/>
      <c r="K15" s="58"/>
      <c r="L15" s="58"/>
    </row>
    <row r="16" spans="1:17" x14ac:dyDescent="0.2">
      <c r="A16" s="1" t="s">
        <v>15</v>
      </c>
      <c r="G16" s="24" t="s">
        <v>38</v>
      </c>
      <c r="H16" s="1" t="s">
        <v>59</v>
      </c>
      <c r="J16" s="1"/>
      <c r="L16" s="17" t="s">
        <v>220</v>
      </c>
    </row>
    <row r="17" spans="1:12" x14ac:dyDescent="0.2">
      <c r="A17" s="1" t="s">
        <v>16</v>
      </c>
      <c r="D17" s="14"/>
      <c r="G17" s="24" t="s">
        <v>64</v>
      </c>
      <c r="H17" s="16" t="s">
        <v>56</v>
      </c>
      <c r="J17" s="1"/>
      <c r="L17" s="14"/>
    </row>
    <row r="18" spans="1:12" x14ac:dyDescent="0.2">
      <c r="A18" s="1" t="s">
        <v>17</v>
      </c>
      <c r="D18" s="14"/>
      <c r="G18" s="24" t="s">
        <v>222</v>
      </c>
      <c r="H18" s="16" t="s">
        <v>57</v>
      </c>
      <c r="J18" s="1"/>
      <c r="L18" s="14"/>
    </row>
    <row r="19" spans="1:12" x14ac:dyDescent="0.2">
      <c r="A19" s="1" t="s">
        <v>13</v>
      </c>
      <c r="G19" s="24" t="s">
        <v>221</v>
      </c>
      <c r="H19" s="5" t="s">
        <v>58</v>
      </c>
      <c r="K19" s="6">
        <v>71</v>
      </c>
      <c r="L19" s="25" t="s">
        <v>63</v>
      </c>
    </row>
    <row r="20" spans="1:12" ht="6.75" customHeight="1" x14ac:dyDescent="0.2">
      <c r="G20" s="18"/>
    </row>
    <row r="21" spans="1:12" s="2" customFormat="1" ht="12" customHeight="1" x14ac:dyDescent="0.2">
      <c r="A21" s="69" t="s">
        <v>5</v>
      </c>
      <c r="B21" s="67" t="s">
        <v>10</v>
      </c>
      <c r="C21" s="67" t="s">
        <v>35</v>
      </c>
      <c r="D21" s="67" t="s">
        <v>2</v>
      </c>
      <c r="E21" s="67" t="s">
        <v>34</v>
      </c>
      <c r="F21" s="67" t="s">
        <v>7</v>
      </c>
      <c r="G21" s="67" t="s">
        <v>11</v>
      </c>
      <c r="H21" s="67" t="s">
        <v>6</v>
      </c>
      <c r="I21" s="67" t="s">
        <v>23</v>
      </c>
      <c r="J21" s="68" t="s">
        <v>20</v>
      </c>
      <c r="K21" s="65" t="s">
        <v>22</v>
      </c>
      <c r="L21" s="65" t="s">
        <v>12</v>
      </c>
    </row>
    <row r="22" spans="1:12" s="2" customFormat="1" ht="12" customHeight="1" x14ac:dyDescent="0.2">
      <c r="A22" s="69"/>
      <c r="B22" s="67"/>
      <c r="C22" s="67"/>
      <c r="D22" s="67"/>
      <c r="E22" s="67"/>
      <c r="F22" s="67"/>
      <c r="G22" s="67"/>
      <c r="H22" s="67"/>
      <c r="I22" s="67"/>
      <c r="J22" s="68"/>
      <c r="K22" s="65"/>
      <c r="L22" s="65"/>
    </row>
    <row r="23" spans="1:12" s="3" customFormat="1" ht="17.25" customHeight="1" x14ac:dyDescent="0.2">
      <c r="A23" s="54">
        <v>1</v>
      </c>
      <c r="B23" s="35">
        <v>83</v>
      </c>
      <c r="C23" s="41">
        <v>10125311957</v>
      </c>
      <c r="D23" s="36" t="s">
        <v>144</v>
      </c>
      <c r="E23" s="37">
        <v>39525</v>
      </c>
      <c r="F23" s="38" t="s">
        <v>31</v>
      </c>
      <c r="G23" s="39" t="s">
        <v>217</v>
      </c>
      <c r="H23" s="40">
        <v>7.3136574074074076E-2</v>
      </c>
      <c r="I23" s="9"/>
      <c r="J23" s="10">
        <f>$K$19/((H23*24))</f>
        <v>40.449438202247194</v>
      </c>
      <c r="K23" s="6"/>
      <c r="L23" s="54"/>
    </row>
    <row r="24" spans="1:12" s="3" customFormat="1" ht="17.25" customHeight="1" x14ac:dyDescent="0.2">
      <c r="A24" s="54">
        <v>2</v>
      </c>
      <c r="B24" s="35">
        <v>96</v>
      </c>
      <c r="C24" s="41">
        <v>10115493638</v>
      </c>
      <c r="D24" s="36" t="s">
        <v>158</v>
      </c>
      <c r="E24" s="37">
        <v>39608</v>
      </c>
      <c r="F24" s="38" t="s">
        <v>31</v>
      </c>
      <c r="G24" s="39" t="s">
        <v>217</v>
      </c>
      <c r="H24" s="40">
        <v>7.3148148148148143E-2</v>
      </c>
      <c r="I24" s="11">
        <f>H24-$H$23</f>
        <v>1.1574074074066631E-5</v>
      </c>
      <c r="J24" s="10">
        <f t="shared" ref="J24:J87" si="0">$K$19/((H24*24))</f>
        <v>40.443037974683541</v>
      </c>
      <c r="K24" s="6"/>
      <c r="L24" s="54"/>
    </row>
    <row r="25" spans="1:12" s="3" customFormat="1" ht="17.25" customHeight="1" x14ac:dyDescent="0.2">
      <c r="A25" s="54">
        <v>3</v>
      </c>
      <c r="B25" s="35">
        <v>94</v>
      </c>
      <c r="C25" s="42" t="s">
        <v>155</v>
      </c>
      <c r="D25" s="36" t="s">
        <v>156</v>
      </c>
      <c r="E25" s="37">
        <v>39525</v>
      </c>
      <c r="F25" s="38" t="s">
        <v>31</v>
      </c>
      <c r="G25" s="39" t="s">
        <v>217</v>
      </c>
      <c r="H25" s="40">
        <v>7.3194444444444437E-2</v>
      </c>
      <c r="I25" s="11">
        <f t="shared" ref="I25:I88" si="1">H25-$H$23</f>
        <v>5.7870370370360913E-5</v>
      </c>
      <c r="J25" s="10">
        <f t="shared" si="0"/>
        <v>40.41745730550285</v>
      </c>
      <c r="K25" s="12"/>
      <c r="L25" s="54"/>
    </row>
    <row r="26" spans="1:12" s="3" customFormat="1" ht="17.25" customHeight="1" x14ac:dyDescent="0.2">
      <c r="A26" s="54">
        <v>4</v>
      </c>
      <c r="B26" s="35">
        <v>95</v>
      </c>
      <c r="C26" s="41">
        <v>10125311654</v>
      </c>
      <c r="D26" s="36" t="s">
        <v>157</v>
      </c>
      <c r="E26" s="37">
        <v>39586</v>
      </c>
      <c r="F26" s="38" t="s">
        <v>31</v>
      </c>
      <c r="G26" s="39" t="s">
        <v>217</v>
      </c>
      <c r="H26" s="40">
        <v>7.3263888888888892E-2</v>
      </c>
      <c r="I26" s="11">
        <f t="shared" si="1"/>
        <v>1.2731481481481621E-4</v>
      </c>
      <c r="J26" s="10">
        <f t="shared" si="0"/>
        <v>40.379146919431278</v>
      </c>
      <c r="K26" s="12"/>
      <c r="L26" s="54"/>
    </row>
    <row r="27" spans="1:12" s="3" customFormat="1" ht="17.25" customHeight="1" x14ac:dyDescent="0.2">
      <c r="A27" s="54">
        <v>5</v>
      </c>
      <c r="B27" s="35">
        <v>93</v>
      </c>
      <c r="C27" s="41">
        <v>10137271653</v>
      </c>
      <c r="D27" s="36" t="s">
        <v>154</v>
      </c>
      <c r="E27" s="37">
        <v>39469</v>
      </c>
      <c r="F27" s="38" t="s">
        <v>31</v>
      </c>
      <c r="G27" s="39" t="s">
        <v>217</v>
      </c>
      <c r="H27" s="40">
        <v>7.3263888888888892E-2</v>
      </c>
      <c r="I27" s="11">
        <f t="shared" si="1"/>
        <v>1.2731481481481621E-4</v>
      </c>
      <c r="J27" s="10">
        <f t="shared" si="0"/>
        <v>40.379146919431278</v>
      </c>
      <c r="K27" s="12"/>
      <c r="L27" s="54"/>
    </row>
    <row r="28" spans="1:12" s="3" customFormat="1" ht="17.25" customHeight="1" x14ac:dyDescent="0.2">
      <c r="A28" s="54">
        <v>6</v>
      </c>
      <c r="B28" s="35">
        <v>92</v>
      </c>
      <c r="C28" s="41">
        <v>10132607771</v>
      </c>
      <c r="D28" s="36" t="s">
        <v>153</v>
      </c>
      <c r="E28" s="37">
        <v>40255</v>
      </c>
      <c r="F28" s="38" t="s">
        <v>67</v>
      </c>
      <c r="G28" s="39" t="s">
        <v>217</v>
      </c>
      <c r="H28" s="40">
        <v>7.3356481481481481E-2</v>
      </c>
      <c r="I28" s="11">
        <f t="shared" si="1"/>
        <v>2.1990740740740478E-4</v>
      </c>
      <c r="J28" s="10">
        <f t="shared" si="0"/>
        <v>40.328179236352163</v>
      </c>
      <c r="K28" s="6"/>
      <c r="L28" s="54"/>
    </row>
    <row r="29" spans="1:12" s="3" customFormat="1" ht="17.25" customHeight="1" x14ac:dyDescent="0.2">
      <c r="A29" s="54">
        <v>7</v>
      </c>
      <c r="B29" s="35">
        <v>84</v>
      </c>
      <c r="C29" s="35">
        <v>10137307322</v>
      </c>
      <c r="D29" s="36" t="s">
        <v>145</v>
      </c>
      <c r="E29" s="37">
        <v>39527</v>
      </c>
      <c r="F29" s="38" t="s">
        <v>31</v>
      </c>
      <c r="G29" s="39" t="s">
        <v>217</v>
      </c>
      <c r="H29" s="40">
        <v>7.4479166666666666E-2</v>
      </c>
      <c r="I29" s="11">
        <f t="shared" si="1"/>
        <v>1.3425925925925897E-3</v>
      </c>
      <c r="J29" s="10">
        <f t="shared" si="0"/>
        <v>39.72027972027972</v>
      </c>
      <c r="K29" s="6"/>
      <c r="L29" s="54"/>
    </row>
    <row r="30" spans="1:12" s="3" customFormat="1" ht="17.25" customHeight="1" x14ac:dyDescent="0.2">
      <c r="A30" s="54">
        <v>8</v>
      </c>
      <c r="B30" s="35">
        <v>87</v>
      </c>
      <c r="C30" s="41">
        <v>10137306716</v>
      </c>
      <c r="D30" s="36" t="s">
        <v>148</v>
      </c>
      <c r="E30" s="37">
        <v>39955</v>
      </c>
      <c r="F30" s="38" t="s">
        <v>31</v>
      </c>
      <c r="G30" s="39" t="s">
        <v>217</v>
      </c>
      <c r="H30" s="40">
        <v>7.4780092592592592E-2</v>
      </c>
      <c r="I30" s="11">
        <f t="shared" si="1"/>
        <v>1.6435185185185164E-3</v>
      </c>
      <c r="J30" s="10">
        <f t="shared" si="0"/>
        <v>39.560439560439562</v>
      </c>
      <c r="K30" s="8"/>
      <c r="L30" s="54"/>
    </row>
    <row r="31" spans="1:12" s="3" customFormat="1" ht="17.25" customHeight="1" x14ac:dyDescent="0.2">
      <c r="A31" s="54">
        <v>9</v>
      </c>
      <c r="B31" s="35">
        <v>85</v>
      </c>
      <c r="C31" s="35">
        <v>10137306312</v>
      </c>
      <c r="D31" s="36" t="s">
        <v>146</v>
      </c>
      <c r="E31" s="37">
        <v>39974</v>
      </c>
      <c r="F31" s="38" t="s">
        <v>31</v>
      </c>
      <c r="G31" s="39" t="s">
        <v>217</v>
      </c>
      <c r="H31" s="40">
        <v>7.4837962962962967E-2</v>
      </c>
      <c r="I31" s="11">
        <f t="shared" si="1"/>
        <v>1.7013888888888912E-3</v>
      </c>
      <c r="J31" s="10">
        <f t="shared" si="0"/>
        <v>39.529848437983297</v>
      </c>
      <c r="K31" s="8"/>
      <c r="L31" s="54"/>
    </row>
    <row r="32" spans="1:12" s="3" customFormat="1" ht="17.25" customHeight="1" x14ac:dyDescent="0.2">
      <c r="A32" s="54">
        <v>10</v>
      </c>
      <c r="B32" s="35">
        <v>30</v>
      </c>
      <c r="C32" s="35">
        <v>10129902885</v>
      </c>
      <c r="D32" s="43" t="s">
        <v>91</v>
      </c>
      <c r="E32" s="37">
        <v>40113</v>
      </c>
      <c r="F32" s="35" t="s">
        <v>31</v>
      </c>
      <c r="G32" s="43" t="s">
        <v>214</v>
      </c>
      <c r="H32" s="40">
        <v>7.4907407407407409E-2</v>
      </c>
      <c r="I32" s="11">
        <f t="shared" si="1"/>
        <v>1.7708333333333326E-3</v>
      </c>
      <c r="J32" s="10">
        <f t="shared" si="0"/>
        <v>39.493201483312731</v>
      </c>
      <c r="K32" s="8"/>
      <c r="L32" s="54"/>
    </row>
    <row r="33" spans="1:12" s="3" customFormat="1" ht="17.25" customHeight="1" x14ac:dyDescent="0.2">
      <c r="A33" s="54">
        <v>11</v>
      </c>
      <c r="B33" s="35">
        <v>35</v>
      </c>
      <c r="C33" s="35">
        <v>10132054972</v>
      </c>
      <c r="D33" s="43" t="s">
        <v>96</v>
      </c>
      <c r="E33" s="37">
        <v>39489</v>
      </c>
      <c r="F33" s="35" t="s">
        <v>31</v>
      </c>
      <c r="G33" s="43" t="s">
        <v>214</v>
      </c>
      <c r="H33" s="40">
        <v>7.5196759259259269E-2</v>
      </c>
      <c r="I33" s="11">
        <f t="shared" si="1"/>
        <v>2.0601851851851927E-3</v>
      </c>
      <c r="J33" s="10">
        <f t="shared" si="0"/>
        <v>39.341234415884252</v>
      </c>
      <c r="K33" s="8"/>
      <c r="L33" s="54"/>
    </row>
    <row r="34" spans="1:12" s="3" customFormat="1" ht="17.25" customHeight="1" x14ac:dyDescent="0.2">
      <c r="A34" s="54">
        <v>12</v>
      </c>
      <c r="B34" s="35">
        <v>88</v>
      </c>
      <c r="C34" s="41">
        <v>10144855740</v>
      </c>
      <c r="D34" s="36" t="s">
        <v>149</v>
      </c>
      <c r="E34" s="37">
        <v>39918</v>
      </c>
      <c r="F34" s="38" t="s">
        <v>31</v>
      </c>
      <c r="G34" s="39" t="s">
        <v>217</v>
      </c>
      <c r="H34" s="40">
        <v>7.5277777777777777E-2</v>
      </c>
      <c r="I34" s="11">
        <f t="shared" si="1"/>
        <v>2.1412037037037007E-3</v>
      </c>
      <c r="J34" s="10">
        <f t="shared" si="0"/>
        <v>39.298892988929893</v>
      </c>
      <c r="K34" s="8"/>
      <c r="L34" s="54"/>
    </row>
    <row r="35" spans="1:12" s="3" customFormat="1" ht="17.25" customHeight="1" x14ac:dyDescent="0.2">
      <c r="A35" s="54">
        <v>13</v>
      </c>
      <c r="B35" s="35">
        <v>89</v>
      </c>
      <c r="C35" s="41">
        <v>10144862915</v>
      </c>
      <c r="D35" s="36" t="s">
        <v>150</v>
      </c>
      <c r="E35" s="37">
        <v>40126</v>
      </c>
      <c r="F35" s="38" t="s">
        <v>31</v>
      </c>
      <c r="G35" s="39" t="s">
        <v>217</v>
      </c>
      <c r="H35" s="40">
        <v>7.5289351851851857E-2</v>
      </c>
      <c r="I35" s="11">
        <f t="shared" si="1"/>
        <v>2.1527777777777812E-3</v>
      </c>
      <c r="J35" s="10">
        <f t="shared" si="0"/>
        <v>39.292851652574939</v>
      </c>
      <c r="K35" s="8"/>
      <c r="L35" s="54"/>
    </row>
    <row r="36" spans="1:12" s="3" customFormat="1" ht="17.25" customHeight="1" x14ac:dyDescent="0.2">
      <c r="A36" s="54">
        <v>14</v>
      </c>
      <c r="B36" s="31">
        <v>1</v>
      </c>
      <c r="C36" s="31">
        <v>10136817470</v>
      </c>
      <c r="D36" s="43" t="s">
        <v>65</v>
      </c>
      <c r="E36" s="44">
        <v>39472</v>
      </c>
      <c r="F36" s="31" t="s">
        <v>31</v>
      </c>
      <c r="G36" s="32" t="s">
        <v>50</v>
      </c>
      <c r="H36" s="40">
        <v>7.5439814814814821E-2</v>
      </c>
      <c r="I36" s="11">
        <f t="shared" si="1"/>
        <v>2.3032407407407446E-3</v>
      </c>
      <c r="J36" s="10">
        <f t="shared" si="0"/>
        <v>39.214482970236268</v>
      </c>
      <c r="K36" s="8"/>
      <c r="L36" s="54"/>
    </row>
    <row r="37" spans="1:12" s="3" customFormat="1" ht="17.25" customHeight="1" x14ac:dyDescent="0.2">
      <c r="A37" s="54">
        <v>15</v>
      </c>
      <c r="B37" s="35">
        <v>90</v>
      </c>
      <c r="C37" s="41">
        <v>10141468319</v>
      </c>
      <c r="D37" s="36" t="s">
        <v>151</v>
      </c>
      <c r="E37" s="37">
        <v>39917</v>
      </c>
      <c r="F37" s="38" t="s">
        <v>31</v>
      </c>
      <c r="G37" s="39" t="s">
        <v>217</v>
      </c>
      <c r="H37" s="40">
        <v>7.5497685185185182E-2</v>
      </c>
      <c r="I37" s="11">
        <f t="shared" si="1"/>
        <v>2.3611111111111055E-3</v>
      </c>
      <c r="J37" s="10">
        <f t="shared" si="0"/>
        <v>39.184424344626706</v>
      </c>
      <c r="K37" s="8"/>
      <c r="L37" s="54"/>
    </row>
    <row r="38" spans="1:12" s="3" customFormat="1" ht="17.25" customHeight="1" x14ac:dyDescent="0.2">
      <c r="A38" s="54">
        <v>16</v>
      </c>
      <c r="B38" s="35">
        <v>54</v>
      </c>
      <c r="C38" s="35">
        <v>10116100900</v>
      </c>
      <c r="D38" s="43" t="s">
        <v>115</v>
      </c>
      <c r="E38" s="37">
        <v>39611</v>
      </c>
      <c r="F38" s="35" t="s">
        <v>31</v>
      </c>
      <c r="G38" s="43" t="s">
        <v>41</v>
      </c>
      <c r="H38" s="40">
        <v>7.5624999999999998E-2</v>
      </c>
      <c r="I38" s="11">
        <f t="shared" si="1"/>
        <v>2.4884259259259217E-3</v>
      </c>
      <c r="J38" s="10">
        <f t="shared" si="0"/>
        <v>39.11845730027548</v>
      </c>
      <c r="K38" s="8"/>
      <c r="L38" s="54"/>
    </row>
    <row r="39" spans="1:12" s="3" customFormat="1" ht="17.25" customHeight="1" x14ac:dyDescent="0.2">
      <c r="A39" s="55">
        <v>17</v>
      </c>
      <c r="B39" s="35">
        <v>40</v>
      </c>
      <c r="C39" s="35">
        <v>10132054164</v>
      </c>
      <c r="D39" s="43" t="s">
        <v>101</v>
      </c>
      <c r="E39" s="37">
        <v>39642</v>
      </c>
      <c r="F39" s="35" t="s">
        <v>31</v>
      </c>
      <c r="G39" s="43" t="s">
        <v>214</v>
      </c>
      <c r="H39" s="40">
        <v>7.7905092592592595E-2</v>
      </c>
      <c r="I39" s="11">
        <f t="shared" si="1"/>
        <v>4.7685185185185192E-3</v>
      </c>
      <c r="J39" s="10">
        <f t="shared" si="0"/>
        <v>37.973555192393405</v>
      </c>
      <c r="K39" s="8"/>
      <c r="L39" s="54"/>
    </row>
    <row r="40" spans="1:12" s="3" customFormat="1" ht="17.25" customHeight="1" x14ac:dyDescent="0.2">
      <c r="A40" s="55">
        <v>18</v>
      </c>
      <c r="B40" s="31">
        <v>9</v>
      </c>
      <c r="C40" s="45">
        <v>10150168916</v>
      </c>
      <c r="D40" s="46" t="s">
        <v>75</v>
      </c>
      <c r="E40" s="44">
        <v>40078</v>
      </c>
      <c r="F40" s="47" t="s">
        <v>31</v>
      </c>
      <c r="G40" s="48" t="s">
        <v>47</v>
      </c>
      <c r="H40" s="40">
        <v>7.7905092592592595E-2</v>
      </c>
      <c r="I40" s="11">
        <f t="shared" si="1"/>
        <v>4.7685185185185192E-3</v>
      </c>
      <c r="J40" s="10">
        <f t="shared" si="0"/>
        <v>37.973555192393405</v>
      </c>
      <c r="K40" s="8"/>
      <c r="L40" s="55"/>
    </row>
    <row r="41" spans="1:12" s="3" customFormat="1" ht="17.25" customHeight="1" x14ac:dyDescent="0.2">
      <c r="A41" s="54">
        <v>19</v>
      </c>
      <c r="B41" s="35">
        <v>39</v>
      </c>
      <c r="C41" s="35">
        <v>10138326327</v>
      </c>
      <c r="D41" s="43" t="s">
        <v>100</v>
      </c>
      <c r="E41" s="37">
        <v>39489</v>
      </c>
      <c r="F41" s="35" t="s">
        <v>31</v>
      </c>
      <c r="G41" s="43" t="s">
        <v>214</v>
      </c>
      <c r="H41" s="40">
        <v>7.8506944444444449E-2</v>
      </c>
      <c r="I41" s="11">
        <f t="shared" si="1"/>
        <v>5.3703703703703726E-3</v>
      </c>
      <c r="J41" s="10">
        <f t="shared" si="0"/>
        <v>37.682441397611676</v>
      </c>
      <c r="K41" s="8"/>
      <c r="L41" s="54"/>
    </row>
    <row r="42" spans="1:12" s="3" customFormat="1" ht="17.25" customHeight="1" x14ac:dyDescent="0.2">
      <c r="A42" s="57">
        <v>20</v>
      </c>
      <c r="B42" s="35">
        <v>55</v>
      </c>
      <c r="C42" s="35">
        <v>10123564341</v>
      </c>
      <c r="D42" s="43" t="s">
        <v>116</v>
      </c>
      <c r="E42" s="37">
        <v>39672</v>
      </c>
      <c r="F42" s="35" t="s">
        <v>31</v>
      </c>
      <c r="G42" s="43" t="s">
        <v>41</v>
      </c>
      <c r="H42" s="40">
        <v>7.8680555555555545E-2</v>
      </c>
      <c r="I42" s="11">
        <f t="shared" si="1"/>
        <v>5.5439814814814692E-3</v>
      </c>
      <c r="J42" s="10">
        <f t="shared" si="0"/>
        <v>37.599293909973525</v>
      </c>
      <c r="K42" s="8"/>
      <c r="L42" s="54"/>
    </row>
    <row r="43" spans="1:12" s="3" customFormat="1" ht="17.25" customHeight="1" x14ac:dyDescent="0.2">
      <c r="A43" s="54">
        <v>21</v>
      </c>
      <c r="B43" s="35">
        <v>86</v>
      </c>
      <c r="C43" s="41">
        <v>10137272259</v>
      </c>
      <c r="D43" s="36" t="s">
        <v>147</v>
      </c>
      <c r="E43" s="37">
        <v>39956</v>
      </c>
      <c r="F43" s="38" t="s">
        <v>31</v>
      </c>
      <c r="G43" s="39" t="s">
        <v>217</v>
      </c>
      <c r="H43" s="40">
        <v>7.9004629629629633E-2</v>
      </c>
      <c r="I43" s="11">
        <f t="shared" si="1"/>
        <v>5.8680555555555569E-3</v>
      </c>
      <c r="J43" s="10">
        <f t="shared" si="0"/>
        <v>37.445062994433044</v>
      </c>
      <c r="K43" s="8"/>
      <c r="L43" s="54"/>
    </row>
    <row r="44" spans="1:12" s="3" customFormat="1" ht="17.25" customHeight="1" x14ac:dyDescent="0.2">
      <c r="A44" s="54">
        <v>22</v>
      </c>
      <c r="B44" s="35">
        <v>43</v>
      </c>
      <c r="C44" s="35">
        <v>10139061608</v>
      </c>
      <c r="D44" s="43" t="s">
        <v>104</v>
      </c>
      <c r="E44" s="37">
        <v>39562</v>
      </c>
      <c r="F44" s="35" t="s">
        <v>31</v>
      </c>
      <c r="G44" s="43" t="s">
        <v>214</v>
      </c>
      <c r="H44" s="40">
        <v>7.9039351851851861E-2</v>
      </c>
      <c r="I44" s="11">
        <f t="shared" si="1"/>
        <v>5.9027777777777846E-3</v>
      </c>
      <c r="J44" s="10">
        <f t="shared" si="0"/>
        <v>37.428613266949768</v>
      </c>
      <c r="K44" s="8"/>
      <c r="L44" s="55"/>
    </row>
    <row r="45" spans="1:12" s="3" customFormat="1" ht="17.25" customHeight="1" x14ac:dyDescent="0.2">
      <c r="A45" s="54">
        <v>23</v>
      </c>
      <c r="B45" s="35">
        <v>42</v>
      </c>
      <c r="C45" s="35">
        <v>10132956163</v>
      </c>
      <c r="D45" s="43" t="s">
        <v>103</v>
      </c>
      <c r="E45" s="37">
        <v>39675</v>
      </c>
      <c r="F45" s="35" t="s">
        <v>31</v>
      </c>
      <c r="G45" s="43" t="s">
        <v>214</v>
      </c>
      <c r="H45" s="40">
        <v>7.9085648148148155E-2</v>
      </c>
      <c r="I45" s="11">
        <f t="shared" si="1"/>
        <v>5.9490740740740788E-3</v>
      </c>
      <c r="J45" s="10">
        <f t="shared" si="0"/>
        <v>37.406702765988584</v>
      </c>
      <c r="K45" s="8"/>
      <c r="L45" s="54"/>
    </row>
    <row r="46" spans="1:12" s="3" customFormat="1" ht="17.25" customHeight="1" x14ac:dyDescent="0.2">
      <c r="A46" s="54">
        <v>24</v>
      </c>
      <c r="B46" s="35">
        <v>107</v>
      </c>
      <c r="C46" s="35">
        <v>10141475288</v>
      </c>
      <c r="D46" s="43" t="s">
        <v>169</v>
      </c>
      <c r="E46" s="37">
        <v>39482</v>
      </c>
      <c r="F46" s="35" t="s">
        <v>67</v>
      </c>
      <c r="G46" s="43" t="s">
        <v>217</v>
      </c>
      <c r="H46" s="40">
        <v>7.9085648148148155E-2</v>
      </c>
      <c r="I46" s="11">
        <f t="shared" si="1"/>
        <v>5.9490740740740788E-3</v>
      </c>
      <c r="J46" s="10">
        <f t="shared" si="0"/>
        <v>37.406702765988584</v>
      </c>
      <c r="K46" s="8"/>
      <c r="L46" s="54"/>
    </row>
    <row r="47" spans="1:12" s="3" customFormat="1" ht="17.25" customHeight="1" x14ac:dyDescent="0.2">
      <c r="A47" s="54">
        <v>25</v>
      </c>
      <c r="B47" s="35">
        <v>68</v>
      </c>
      <c r="C47" s="41">
        <v>10127430803</v>
      </c>
      <c r="D47" s="43" t="s">
        <v>129</v>
      </c>
      <c r="E47" s="37">
        <v>39875</v>
      </c>
      <c r="F47" s="35" t="s">
        <v>67</v>
      </c>
      <c r="G47" s="43" t="s">
        <v>51</v>
      </c>
      <c r="H47" s="40">
        <v>7.9085648148148155E-2</v>
      </c>
      <c r="I47" s="11">
        <f t="shared" si="1"/>
        <v>5.9490740740740788E-3</v>
      </c>
      <c r="J47" s="10">
        <f t="shared" si="0"/>
        <v>37.406702765988584</v>
      </c>
      <c r="K47" s="8"/>
      <c r="L47" s="54"/>
    </row>
    <row r="48" spans="1:12" s="3" customFormat="1" ht="17.25" customHeight="1" x14ac:dyDescent="0.2">
      <c r="A48" s="55">
        <v>26</v>
      </c>
      <c r="B48" s="35">
        <v>134</v>
      </c>
      <c r="C48" s="35">
        <v>10125793624</v>
      </c>
      <c r="D48" s="43" t="s">
        <v>195</v>
      </c>
      <c r="E48" s="37">
        <v>39792</v>
      </c>
      <c r="F48" s="35" t="s">
        <v>69</v>
      </c>
      <c r="G48" s="43" t="s">
        <v>218</v>
      </c>
      <c r="H48" s="40">
        <v>7.9085648148148155E-2</v>
      </c>
      <c r="I48" s="11">
        <f t="shared" si="1"/>
        <v>5.9490740740740788E-3</v>
      </c>
      <c r="J48" s="10">
        <f t="shared" si="0"/>
        <v>37.406702765988584</v>
      </c>
      <c r="K48" s="8"/>
      <c r="L48" s="54"/>
    </row>
    <row r="49" spans="1:12" s="3" customFormat="1" ht="17.25" customHeight="1" x14ac:dyDescent="0.2">
      <c r="A49" s="54">
        <v>27</v>
      </c>
      <c r="B49" s="35">
        <v>82</v>
      </c>
      <c r="C49" s="35">
        <v>10115495456</v>
      </c>
      <c r="D49" s="43" t="s">
        <v>143</v>
      </c>
      <c r="E49" s="37">
        <v>39555</v>
      </c>
      <c r="F49" s="35" t="s">
        <v>67</v>
      </c>
      <c r="G49" s="43" t="s">
        <v>46</v>
      </c>
      <c r="H49" s="40">
        <v>7.9085648148148155E-2</v>
      </c>
      <c r="I49" s="11">
        <f t="shared" si="1"/>
        <v>5.9490740740740788E-3</v>
      </c>
      <c r="J49" s="10">
        <f t="shared" si="0"/>
        <v>37.406702765988584</v>
      </c>
      <c r="K49" s="8"/>
      <c r="L49" s="54"/>
    </row>
    <row r="50" spans="1:12" s="3" customFormat="1" ht="17.25" customHeight="1" x14ac:dyDescent="0.2">
      <c r="A50" s="55">
        <v>28</v>
      </c>
      <c r="B50" s="35">
        <v>50</v>
      </c>
      <c r="C50" s="35">
        <v>10112701654</v>
      </c>
      <c r="D50" s="43" t="s">
        <v>111</v>
      </c>
      <c r="E50" s="37">
        <v>40086</v>
      </c>
      <c r="F50" s="35" t="s">
        <v>67</v>
      </c>
      <c r="G50" s="43" t="s">
        <v>40</v>
      </c>
      <c r="H50" s="40">
        <v>7.9085648148148155E-2</v>
      </c>
      <c r="I50" s="11">
        <f t="shared" si="1"/>
        <v>5.9490740740740788E-3</v>
      </c>
      <c r="J50" s="10">
        <f t="shared" si="0"/>
        <v>37.406702765988584</v>
      </c>
      <c r="K50" s="8"/>
      <c r="L50" s="55"/>
    </row>
    <row r="51" spans="1:12" s="3" customFormat="1" ht="17.25" customHeight="1" x14ac:dyDescent="0.2">
      <c r="A51" s="54">
        <v>29</v>
      </c>
      <c r="B51" s="35">
        <v>106</v>
      </c>
      <c r="C51" s="35">
        <v>10116160918</v>
      </c>
      <c r="D51" s="43" t="s">
        <v>168</v>
      </c>
      <c r="E51" s="37">
        <v>39643</v>
      </c>
      <c r="F51" s="35" t="s">
        <v>67</v>
      </c>
      <c r="G51" s="43" t="s">
        <v>217</v>
      </c>
      <c r="H51" s="40">
        <v>7.9085648148148155E-2</v>
      </c>
      <c r="I51" s="11">
        <f t="shared" si="1"/>
        <v>5.9490740740740788E-3</v>
      </c>
      <c r="J51" s="10">
        <f t="shared" si="0"/>
        <v>37.406702765988584</v>
      </c>
      <c r="K51" s="8"/>
      <c r="L51" s="54"/>
    </row>
    <row r="52" spans="1:12" s="3" customFormat="1" ht="17.25" customHeight="1" x14ac:dyDescent="0.2">
      <c r="A52" s="54">
        <v>30</v>
      </c>
      <c r="B52" s="35">
        <v>61</v>
      </c>
      <c r="C52" s="41">
        <v>10128264494</v>
      </c>
      <c r="D52" s="36" t="s">
        <v>122</v>
      </c>
      <c r="E52" s="49">
        <v>39568</v>
      </c>
      <c r="F52" s="38" t="s">
        <v>67</v>
      </c>
      <c r="G52" s="39" t="s">
        <v>24</v>
      </c>
      <c r="H52" s="40">
        <v>7.9085648148148155E-2</v>
      </c>
      <c r="I52" s="11">
        <f t="shared" si="1"/>
        <v>5.9490740740740788E-3</v>
      </c>
      <c r="J52" s="10">
        <f t="shared" si="0"/>
        <v>37.406702765988584</v>
      </c>
      <c r="K52" s="8"/>
      <c r="L52" s="54"/>
    </row>
    <row r="53" spans="1:12" s="3" customFormat="1" ht="17.25" customHeight="1" x14ac:dyDescent="0.2">
      <c r="A53" s="54">
        <v>31</v>
      </c>
      <c r="B53" s="35">
        <v>56</v>
      </c>
      <c r="C53" s="35">
        <v>10116030370</v>
      </c>
      <c r="D53" s="43" t="s">
        <v>117</v>
      </c>
      <c r="E53" s="37">
        <v>39894</v>
      </c>
      <c r="F53" s="35" t="s">
        <v>31</v>
      </c>
      <c r="G53" s="43" t="s">
        <v>41</v>
      </c>
      <c r="H53" s="40">
        <v>7.9085648148148155E-2</v>
      </c>
      <c r="I53" s="11">
        <f t="shared" si="1"/>
        <v>5.9490740740740788E-3</v>
      </c>
      <c r="J53" s="10">
        <f t="shared" si="0"/>
        <v>37.406702765988584</v>
      </c>
      <c r="K53" s="8"/>
      <c r="L53" s="54"/>
    </row>
    <row r="54" spans="1:12" s="3" customFormat="1" ht="17.25" customHeight="1" x14ac:dyDescent="0.2">
      <c r="A54" s="54">
        <v>32</v>
      </c>
      <c r="B54" s="31">
        <v>145</v>
      </c>
      <c r="C54" s="35">
        <v>10141360003</v>
      </c>
      <c r="D54" s="43" t="s">
        <v>206</v>
      </c>
      <c r="E54" s="37">
        <v>39655</v>
      </c>
      <c r="F54" s="35" t="s">
        <v>69</v>
      </c>
      <c r="G54" s="43" t="s">
        <v>49</v>
      </c>
      <c r="H54" s="40">
        <v>7.9085648148148155E-2</v>
      </c>
      <c r="I54" s="11">
        <f t="shared" si="1"/>
        <v>5.9490740740740788E-3</v>
      </c>
      <c r="J54" s="10">
        <f t="shared" si="0"/>
        <v>37.406702765988584</v>
      </c>
      <c r="K54" s="8"/>
      <c r="L54" s="55"/>
    </row>
    <row r="55" spans="1:12" s="3" customFormat="1" ht="17.25" customHeight="1" x14ac:dyDescent="0.2">
      <c r="A55" s="54">
        <v>33</v>
      </c>
      <c r="B55" s="34">
        <v>151</v>
      </c>
      <c r="C55" s="35">
        <v>10140222473</v>
      </c>
      <c r="D55" s="43" t="s">
        <v>212</v>
      </c>
      <c r="E55" s="37">
        <v>39609</v>
      </c>
      <c r="F55" s="35" t="s">
        <v>31</v>
      </c>
      <c r="G55" s="43" t="s">
        <v>47</v>
      </c>
      <c r="H55" s="40">
        <v>7.9085648148148155E-2</v>
      </c>
      <c r="I55" s="11">
        <f t="shared" si="1"/>
        <v>5.9490740740740788E-3</v>
      </c>
      <c r="J55" s="10">
        <f t="shared" si="0"/>
        <v>37.406702765988584</v>
      </c>
      <c r="K55" s="8"/>
      <c r="L55" s="54"/>
    </row>
    <row r="56" spans="1:12" s="3" customFormat="1" ht="17.25" customHeight="1" x14ac:dyDescent="0.2">
      <c r="A56" s="54">
        <v>34</v>
      </c>
      <c r="B56" s="35">
        <v>103</v>
      </c>
      <c r="C56" s="35">
        <v>10138532956</v>
      </c>
      <c r="D56" s="43" t="s">
        <v>165</v>
      </c>
      <c r="E56" s="37">
        <v>39822</v>
      </c>
      <c r="F56" s="35" t="s">
        <v>67</v>
      </c>
      <c r="G56" s="43" t="s">
        <v>217</v>
      </c>
      <c r="H56" s="40">
        <v>7.9085648148148155E-2</v>
      </c>
      <c r="I56" s="11">
        <f t="shared" si="1"/>
        <v>5.9490740740740788E-3</v>
      </c>
      <c r="J56" s="10">
        <f t="shared" si="0"/>
        <v>37.406702765988584</v>
      </c>
      <c r="K56" s="8"/>
      <c r="L56" s="54"/>
    </row>
    <row r="57" spans="1:12" s="3" customFormat="1" ht="17.25" customHeight="1" x14ac:dyDescent="0.2">
      <c r="A57" s="54">
        <v>35</v>
      </c>
      <c r="B57" s="35">
        <v>29</v>
      </c>
      <c r="C57" s="35">
        <v>10132957981</v>
      </c>
      <c r="D57" s="43" t="s">
        <v>90</v>
      </c>
      <c r="E57" s="37">
        <v>39548</v>
      </c>
      <c r="F57" s="35" t="s">
        <v>67</v>
      </c>
      <c r="G57" s="43" t="s">
        <v>214</v>
      </c>
      <c r="H57" s="40">
        <v>7.9085648148148155E-2</v>
      </c>
      <c r="I57" s="11">
        <f t="shared" si="1"/>
        <v>5.9490740740740788E-3</v>
      </c>
      <c r="J57" s="10">
        <f t="shared" si="0"/>
        <v>37.406702765988584</v>
      </c>
      <c r="K57" s="8"/>
      <c r="L57" s="54"/>
    </row>
    <row r="58" spans="1:12" s="3" customFormat="1" ht="17.25" customHeight="1" x14ac:dyDescent="0.2">
      <c r="A58" s="54">
        <v>36</v>
      </c>
      <c r="B58" s="35">
        <v>37</v>
      </c>
      <c r="C58" s="35">
        <v>10129837817</v>
      </c>
      <c r="D58" s="43" t="s">
        <v>98</v>
      </c>
      <c r="E58" s="37">
        <v>39858</v>
      </c>
      <c r="F58" s="35" t="s">
        <v>31</v>
      </c>
      <c r="G58" s="43" t="s">
        <v>214</v>
      </c>
      <c r="H58" s="40">
        <v>7.9085648148148155E-2</v>
      </c>
      <c r="I58" s="11">
        <f t="shared" si="1"/>
        <v>5.9490740740740788E-3</v>
      </c>
      <c r="J58" s="10">
        <f t="shared" si="0"/>
        <v>37.406702765988584</v>
      </c>
      <c r="K58" s="8"/>
      <c r="L58" s="55"/>
    </row>
    <row r="59" spans="1:12" s="3" customFormat="1" ht="17.25" customHeight="1" x14ac:dyDescent="0.2">
      <c r="A59" s="56">
        <v>37</v>
      </c>
      <c r="B59" s="35">
        <v>48</v>
      </c>
      <c r="C59" s="35">
        <v>10129325737</v>
      </c>
      <c r="D59" s="43" t="s">
        <v>109</v>
      </c>
      <c r="E59" s="37">
        <v>39492</v>
      </c>
      <c r="F59" s="35" t="s">
        <v>31</v>
      </c>
      <c r="G59" s="43" t="s">
        <v>40</v>
      </c>
      <c r="H59" s="40">
        <v>7.9085648148148155E-2</v>
      </c>
      <c r="I59" s="11">
        <f t="shared" si="1"/>
        <v>5.9490740740740788E-3</v>
      </c>
      <c r="J59" s="10">
        <f t="shared" si="0"/>
        <v>37.406702765988584</v>
      </c>
      <c r="K59" s="8"/>
      <c r="L59" s="54"/>
    </row>
    <row r="60" spans="1:12" s="3" customFormat="1" ht="17.25" customHeight="1" x14ac:dyDescent="0.2">
      <c r="A60" s="54">
        <v>38</v>
      </c>
      <c r="B60" s="35">
        <v>33</v>
      </c>
      <c r="C60" s="35">
        <v>10113107135</v>
      </c>
      <c r="D60" s="43" t="s">
        <v>94</v>
      </c>
      <c r="E60" s="37">
        <v>39483</v>
      </c>
      <c r="F60" s="35" t="s">
        <v>31</v>
      </c>
      <c r="G60" s="43" t="s">
        <v>214</v>
      </c>
      <c r="H60" s="40">
        <v>7.9085648148148155E-2</v>
      </c>
      <c r="I60" s="11">
        <f t="shared" si="1"/>
        <v>5.9490740740740788E-3</v>
      </c>
      <c r="J60" s="10">
        <f t="shared" si="0"/>
        <v>37.406702765988584</v>
      </c>
      <c r="K60" s="8"/>
      <c r="L60" s="56"/>
    </row>
    <row r="61" spans="1:12" s="3" customFormat="1" ht="17.25" customHeight="1" x14ac:dyDescent="0.2">
      <c r="A61" s="54">
        <v>39</v>
      </c>
      <c r="B61" s="35">
        <v>129</v>
      </c>
      <c r="C61" s="35">
        <v>10140927139</v>
      </c>
      <c r="D61" s="43" t="s">
        <v>190</v>
      </c>
      <c r="E61" s="37">
        <v>39475</v>
      </c>
      <c r="F61" s="35" t="s">
        <v>67</v>
      </c>
      <c r="G61" s="43" t="s">
        <v>218</v>
      </c>
      <c r="H61" s="40">
        <v>7.9085648148148155E-2</v>
      </c>
      <c r="I61" s="11">
        <f t="shared" si="1"/>
        <v>5.9490740740740788E-3</v>
      </c>
      <c r="J61" s="10">
        <f t="shared" si="0"/>
        <v>37.406702765988584</v>
      </c>
      <c r="K61" s="8"/>
      <c r="L61" s="54"/>
    </row>
    <row r="62" spans="1:12" s="3" customFormat="1" ht="17.25" customHeight="1" x14ac:dyDescent="0.2">
      <c r="A62" s="55">
        <v>40</v>
      </c>
      <c r="B62" s="35">
        <v>102</v>
      </c>
      <c r="C62" s="35">
        <v>10131460747</v>
      </c>
      <c r="D62" s="43" t="s">
        <v>164</v>
      </c>
      <c r="E62" s="37">
        <v>39558</v>
      </c>
      <c r="F62" s="35" t="s">
        <v>67</v>
      </c>
      <c r="G62" s="43" t="s">
        <v>217</v>
      </c>
      <c r="H62" s="40">
        <v>7.9085648148148155E-2</v>
      </c>
      <c r="I62" s="11">
        <f t="shared" si="1"/>
        <v>5.9490740740740788E-3</v>
      </c>
      <c r="J62" s="10">
        <f t="shared" si="0"/>
        <v>37.406702765988584</v>
      </c>
      <c r="K62" s="8"/>
      <c r="L62" s="55"/>
    </row>
    <row r="63" spans="1:12" s="3" customFormat="1" ht="17.25" customHeight="1" x14ac:dyDescent="0.2">
      <c r="A63" s="55">
        <v>41</v>
      </c>
      <c r="B63" s="35">
        <v>114</v>
      </c>
      <c r="C63" s="41">
        <v>10136031366</v>
      </c>
      <c r="D63" s="36" t="s">
        <v>175</v>
      </c>
      <c r="E63" s="50">
        <v>40174</v>
      </c>
      <c r="F63" s="38" t="s">
        <v>69</v>
      </c>
      <c r="G63" s="39" t="s">
        <v>37</v>
      </c>
      <c r="H63" s="40">
        <v>7.9085648148148155E-2</v>
      </c>
      <c r="I63" s="11">
        <f t="shared" si="1"/>
        <v>5.9490740740740788E-3</v>
      </c>
      <c r="J63" s="10">
        <f t="shared" si="0"/>
        <v>37.406702765988584</v>
      </c>
      <c r="K63" s="8"/>
      <c r="L63" s="54"/>
    </row>
    <row r="64" spans="1:12" s="3" customFormat="1" ht="17.25" customHeight="1" x14ac:dyDescent="0.2">
      <c r="A64" s="54">
        <v>42</v>
      </c>
      <c r="B64" s="35">
        <v>104</v>
      </c>
      <c r="C64" s="35">
        <v>10117968350</v>
      </c>
      <c r="D64" s="43" t="s">
        <v>166</v>
      </c>
      <c r="E64" s="37">
        <v>39728</v>
      </c>
      <c r="F64" s="35" t="s">
        <v>67</v>
      </c>
      <c r="G64" s="43" t="s">
        <v>217</v>
      </c>
      <c r="H64" s="40">
        <v>7.9085648148148155E-2</v>
      </c>
      <c r="I64" s="11">
        <f t="shared" si="1"/>
        <v>5.9490740740740788E-3</v>
      </c>
      <c r="J64" s="10">
        <f t="shared" si="0"/>
        <v>37.406702765988584</v>
      </c>
      <c r="K64" s="8"/>
      <c r="L64" s="54"/>
    </row>
    <row r="65" spans="1:12" s="3" customFormat="1" ht="17.25" customHeight="1" x14ac:dyDescent="0.2">
      <c r="A65" s="55">
        <v>43</v>
      </c>
      <c r="B65" s="35">
        <v>72</v>
      </c>
      <c r="C65" s="41">
        <v>10136730978</v>
      </c>
      <c r="D65" s="36" t="s">
        <v>133</v>
      </c>
      <c r="E65" s="37">
        <v>39645</v>
      </c>
      <c r="F65" s="38" t="s">
        <v>67</v>
      </c>
      <c r="G65" s="39" t="s">
        <v>51</v>
      </c>
      <c r="H65" s="40">
        <v>7.9085648148148155E-2</v>
      </c>
      <c r="I65" s="11">
        <f t="shared" si="1"/>
        <v>5.9490740740740788E-3</v>
      </c>
      <c r="J65" s="10">
        <f t="shared" si="0"/>
        <v>37.406702765988584</v>
      </c>
      <c r="K65" s="8"/>
      <c r="L65" s="54"/>
    </row>
    <row r="66" spans="1:12" s="3" customFormat="1" ht="17.25" customHeight="1" x14ac:dyDescent="0.2">
      <c r="A66" s="54">
        <v>44</v>
      </c>
      <c r="B66" s="35">
        <v>130</v>
      </c>
      <c r="C66" s="35">
        <v>10104992780</v>
      </c>
      <c r="D66" s="43" t="s">
        <v>191</v>
      </c>
      <c r="E66" s="37">
        <v>40004</v>
      </c>
      <c r="F66" s="35" t="s">
        <v>67</v>
      </c>
      <c r="G66" s="43" t="s">
        <v>218</v>
      </c>
      <c r="H66" s="40">
        <v>7.9085648148148155E-2</v>
      </c>
      <c r="I66" s="11">
        <f t="shared" si="1"/>
        <v>5.9490740740740788E-3</v>
      </c>
      <c r="J66" s="10">
        <f t="shared" si="0"/>
        <v>37.406702765988584</v>
      </c>
      <c r="K66" s="8"/>
      <c r="L66" s="55"/>
    </row>
    <row r="67" spans="1:12" s="3" customFormat="1" ht="17.25" customHeight="1" x14ac:dyDescent="0.2">
      <c r="A67" s="54">
        <v>45</v>
      </c>
      <c r="B67" s="35">
        <v>136</v>
      </c>
      <c r="C67" s="35">
        <v>10150431523</v>
      </c>
      <c r="D67" s="43" t="s">
        <v>197</v>
      </c>
      <c r="E67" s="37">
        <v>39669</v>
      </c>
      <c r="F67" s="35" t="s">
        <v>69</v>
      </c>
      <c r="G67" s="43" t="s">
        <v>218</v>
      </c>
      <c r="H67" s="40">
        <v>7.9085648148148155E-2</v>
      </c>
      <c r="I67" s="11">
        <f t="shared" si="1"/>
        <v>5.9490740740740788E-3</v>
      </c>
      <c r="J67" s="10">
        <f t="shared" si="0"/>
        <v>37.406702765988584</v>
      </c>
      <c r="K67" s="8"/>
      <c r="L67" s="54"/>
    </row>
    <row r="68" spans="1:12" s="3" customFormat="1" ht="17.25" customHeight="1" x14ac:dyDescent="0.2">
      <c r="A68" s="54">
        <v>46</v>
      </c>
      <c r="B68" s="35">
        <v>124</v>
      </c>
      <c r="C68" s="41">
        <v>10143804201</v>
      </c>
      <c r="D68" s="36" t="s">
        <v>185</v>
      </c>
      <c r="E68" s="37">
        <v>39832</v>
      </c>
      <c r="F68" s="38" t="s">
        <v>67</v>
      </c>
      <c r="G68" s="39" t="s">
        <v>42</v>
      </c>
      <c r="H68" s="40">
        <v>7.9085648148148155E-2</v>
      </c>
      <c r="I68" s="11">
        <f t="shared" si="1"/>
        <v>5.9490740740740788E-3</v>
      </c>
      <c r="J68" s="10">
        <f t="shared" si="0"/>
        <v>37.406702765988584</v>
      </c>
      <c r="K68" s="8"/>
      <c r="L68" s="54"/>
    </row>
    <row r="69" spans="1:12" s="3" customFormat="1" ht="17.25" customHeight="1" x14ac:dyDescent="0.2">
      <c r="A69" s="54">
        <v>47</v>
      </c>
      <c r="B69" s="34">
        <v>2</v>
      </c>
      <c r="C69" s="34">
        <v>10136972266</v>
      </c>
      <c r="D69" s="46" t="s">
        <v>66</v>
      </c>
      <c r="E69" s="44">
        <v>39941</v>
      </c>
      <c r="F69" s="34" t="s">
        <v>67</v>
      </c>
      <c r="G69" s="33" t="s">
        <v>50</v>
      </c>
      <c r="H69" s="40">
        <v>7.9085648148148155E-2</v>
      </c>
      <c r="I69" s="11">
        <f t="shared" si="1"/>
        <v>5.9490740740740788E-3</v>
      </c>
      <c r="J69" s="10">
        <f t="shared" si="0"/>
        <v>37.406702765988584</v>
      </c>
      <c r="K69" s="8"/>
      <c r="L69" s="54"/>
    </row>
    <row r="70" spans="1:12" s="3" customFormat="1" ht="17.25" customHeight="1" x14ac:dyDescent="0.2">
      <c r="A70" s="54">
        <v>48</v>
      </c>
      <c r="B70" s="35">
        <v>123</v>
      </c>
      <c r="C70" s="41">
        <v>10143843001</v>
      </c>
      <c r="D70" s="36" t="s">
        <v>184</v>
      </c>
      <c r="E70" s="37">
        <v>39843</v>
      </c>
      <c r="F70" s="38" t="s">
        <v>67</v>
      </c>
      <c r="G70" s="39" t="s">
        <v>42</v>
      </c>
      <c r="H70" s="40">
        <v>7.9085648148148155E-2</v>
      </c>
      <c r="I70" s="11">
        <f t="shared" si="1"/>
        <v>5.9490740740740788E-3</v>
      </c>
      <c r="J70" s="10">
        <f t="shared" si="0"/>
        <v>37.406702765988584</v>
      </c>
      <c r="K70" s="8"/>
      <c r="L70" s="54"/>
    </row>
    <row r="71" spans="1:12" s="3" customFormat="1" ht="17.25" customHeight="1" x14ac:dyDescent="0.2">
      <c r="A71" s="54">
        <v>49</v>
      </c>
      <c r="B71" s="34">
        <v>4</v>
      </c>
      <c r="C71" s="45">
        <v>10136904770</v>
      </c>
      <c r="D71" s="46" t="s">
        <v>70</v>
      </c>
      <c r="E71" s="44">
        <v>39968</v>
      </c>
      <c r="F71" s="47" t="s">
        <v>69</v>
      </c>
      <c r="G71" s="33" t="s">
        <v>50</v>
      </c>
      <c r="H71" s="40">
        <v>7.9444444444444443E-2</v>
      </c>
      <c r="I71" s="11">
        <f t="shared" si="1"/>
        <v>6.3078703703703665E-3</v>
      </c>
      <c r="J71" s="10">
        <f t="shared" si="0"/>
        <v>37.237762237762233</v>
      </c>
      <c r="K71" s="8"/>
      <c r="L71" s="55"/>
    </row>
    <row r="72" spans="1:12" s="3" customFormat="1" ht="17.25" customHeight="1" x14ac:dyDescent="0.2">
      <c r="A72" s="54">
        <v>50</v>
      </c>
      <c r="B72" s="35">
        <v>41</v>
      </c>
      <c r="C72" s="35">
        <v>10131865420</v>
      </c>
      <c r="D72" s="43" t="s">
        <v>102</v>
      </c>
      <c r="E72" s="37">
        <v>39739</v>
      </c>
      <c r="F72" s="35" t="s">
        <v>31</v>
      </c>
      <c r="G72" s="43" t="s">
        <v>214</v>
      </c>
      <c r="H72" s="40">
        <v>7.9444444444444443E-2</v>
      </c>
      <c r="I72" s="11">
        <f t="shared" si="1"/>
        <v>6.3078703703703665E-3</v>
      </c>
      <c r="J72" s="10">
        <f t="shared" si="0"/>
        <v>37.237762237762233</v>
      </c>
      <c r="K72" s="8"/>
      <c r="L72" s="54"/>
    </row>
    <row r="73" spans="1:12" s="3" customFormat="1" ht="17.25" customHeight="1" x14ac:dyDescent="0.2">
      <c r="A73" s="54">
        <v>51</v>
      </c>
      <c r="B73" s="35">
        <v>51</v>
      </c>
      <c r="C73" s="35">
        <v>10125423509</v>
      </c>
      <c r="D73" s="43" t="s">
        <v>112</v>
      </c>
      <c r="E73" s="37">
        <v>40131</v>
      </c>
      <c r="F73" s="35" t="s">
        <v>69</v>
      </c>
      <c r="G73" s="43" t="s">
        <v>40</v>
      </c>
      <c r="H73" s="40">
        <v>7.9444444444444443E-2</v>
      </c>
      <c r="I73" s="11">
        <f t="shared" si="1"/>
        <v>6.3078703703703665E-3</v>
      </c>
      <c r="J73" s="10">
        <f t="shared" si="0"/>
        <v>37.237762237762233</v>
      </c>
      <c r="K73" s="8"/>
      <c r="L73" s="54"/>
    </row>
    <row r="74" spans="1:12" s="3" customFormat="1" ht="17.25" customHeight="1" x14ac:dyDescent="0.2">
      <c r="A74" s="54">
        <v>52</v>
      </c>
      <c r="B74" s="35">
        <v>59</v>
      </c>
      <c r="C74" s="35">
        <v>10142164190</v>
      </c>
      <c r="D74" s="43" t="s">
        <v>120</v>
      </c>
      <c r="E74" s="37">
        <v>40247</v>
      </c>
      <c r="F74" s="35" t="s">
        <v>69</v>
      </c>
      <c r="G74" s="43" t="s">
        <v>41</v>
      </c>
      <c r="H74" s="40">
        <v>7.9444444444444443E-2</v>
      </c>
      <c r="I74" s="11">
        <f t="shared" si="1"/>
        <v>6.3078703703703665E-3</v>
      </c>
      <c r="J74" s="10">
        <f t="shared" si="0"/>
        <v>37.237762237762233</v>
      </c>
      <c r="K74" s="8"/>
      <c r="L74" s="54"/>
    </row>
    <row r="75" spans="1:12" s="3" customFormat="1" ht="17.25" customHeight="1" x14ac:dyDescent="0.2">
      <c r="A75" s="54">
        <v>53</v>
      </c>
      <c r="B75" s="35">
        <v>31</v>
      </c>
      <c r="C75" s="35">
        <v>10139175378</v>
      </c>
      <c r="D75" s="43" t="s">
        <v>92</v>
      </c>
      <c r="E75" s="37">
        <v>39878</v>
      </c>
      <c r="F75" s="35" t="s">
        <v>67</v>
      </c>
      <c r="G75" s="43" t="s">
        <v>214</v>
      </c>
      <c r="H75" s="40">
        <v>7.9537037037037031E-2</v>
      </c>
      <c r="I75" s="11">
        <f t="shared" si="1"/>
        <v>6.400462962962955E-3</v>
      </c>
      <c r="J75" s="10">
        <f t="shared" si="0"/>
        <v>37.194412107101279</v>
      </c>
      <c r="K75" s="8"/>
      <c r="L75" s="55"/>
    </row>
    <row r="76" spans="1:12" s="3" customFormat="1" ht="17.25" customHeight="1" x14ac:dyDescent="0.2">
      <c r="A76" s="54">
        <v>54</v>
      </c>
      <c r="B76" s="34">
        <v>3</v>
      </c>
      <c r="C76" s="45">
        <v>10138327135</v>
      </c>
      <c r="D76" s="46" t="s">
        <v>68</v>
      </c>
      <c r="E76" s="44">
        <v>39506</v>
      </c>
      <c r="F76" s="47" t="s">
        <v>69</v>
      </c>
      <c r="G76" s="33" t="s">
        <v>50</v>
      </c>
      <c r="H76" s="40">
        <v>7.9537037037037031E-2</v>
      </c>
      <c r="I76" s="11">
        <f t="shared" si="1"/>
        <v>6.400462962962955E-3</v>
      </c>
      <c r="J76" s="10">
        <f t="shared" si="0"/>
        <v>37.194412107101279</v>
      </c>
      <c r="K76" s="8"/>
      <c r="L76" s="54"/>
    </row>
    <row r="77" spans="1:12" s="3" customFormat="1" ht="17.25" customHeight="1" x14ac:dyDescent="0.2">
      <c r="A77" s="54">
        <v>55</v>
      </c>
      <c r="B77" s="35">
        <v>121</v>
      </c>
      <c r="C77" s="41">
        <v>10144140364</v>
      </c>
      <c r="D77" s="36" t="s">
        <v>182</v>
      </c>
      <c r="E77" s="37">
        <v>39693</v>
      </c>
      <c r="F77" s="38" t="s">
        <v>31</v>
      </c>
      <c r="G77" s="39" t="s">
        <v>42</v>
      </c>
      <c r="H77" s="40">
        <v>7.9803240740740744E-2</v>
      </c>
      <c r="I77" s="11">
        <f t="shared" si="1"/>
        <v>6.666666666666668E-3</v>
      </c>
      <c r="J77" s="10">
        <f t="shared" si="0"/>
        <v>37.070340826686</v>
      </c>
      <c r="K77" s="8"/>
      <c r="L77" s="54"/>
    </row>
    <row r="78" spans="1:12" s="3" customFormat="1" ht="17.25" customHeight="1" x14ac:dyDescent="0.2">
      <c r="A78" s="54">
        <v>56</v>
      </c>
      <c r="B78" s="35">
        <v>105</v>
      </c>
      <c r="C78" s="35">
        <v>10114921540</v>
      </c>
      <c r="D78" s="43" t="s">
        <v>167</v>
      </c>
      <c r="E78" s="37">
        <v>39736</v>
      </c>
      <c r="F78" s="35" t="s">
        <v>67</v>
      </c>
      <c r="G78" s="43" t="s">
        <v>217</v>
      </c>
      <c r="H78" s="40">
        <v>8.1678240740740746E-2</v>
      </c>
      <c r="I78" s="11">
        <f t="shared" si="1"/>
        <v>8.5416666666666696E-3</v>
      </c>
      <c r="J78" s="10">
        <f t="shared" si="0"/>
        <v>36.21935666713901</v>
      </c>
      <c r="K78" s="8"/>
      <c r="L78" s="54"/>
    </row>
    <row r="79" spans="1:12" s="3" customFormat="1" ht="17.25" customHeight="1" x14ac:dyDescent="0.2">
      <c r="A79" s="54">
        <v>57</v>
      </c>
      <c r="B79" s="34">
        <v>150</v>
      </c>
      <c r="C79" s="35">
        <v>10140309369</v>
      </c>
      <c r="D79" s="43" t="s">
        <v>211</v>
      </c>
      <c r="E79" s="37">
        <v>39744</v>
      </c>
      <c r="F79" s="35" t="s">
        <v>31</v>
      </c>
      <c r="G79" s="43" t="s">
        <v>47</v>
      </c>
      <c r="H79" s="40">
        <v>8.1956018518518511E-2</v>
      </c>
      <c r="I79" s="11">
        <f t="shared" si="1"/>
        <v>8.8194444444444353E-3</v>
      </c>
      <c r="J79" s="10">
        <f t="shared" si="0"/>
        <v>36.096596525914421</v>
      </c>
      <c r="K79" s="8"/>
      <c r="L79" s="55"/>
    </row>
    <row r="80" spans="1:12" s="3" customFormat="1" ht="17.25" customHeight="1" x14ac:dyDescent="0.2">
      <c r="A80" s="55">
        <v>58</v>
      </c>
      <c r="B80" s="35">
        <v>23</v>
      </c>
      <c r="C80" s="35">
        <v>10143689619</v>
      </c>
      <c r="D80" s="43" t="s">
        <v>84</v>
      </c>
      <c r="E80" s="37">
        <v>40024</v>
      </c>
      <c r="F80" s="35" t="s">
        <v>67</v>
      </c>
      <c r="G80" s="39" t="s">
        <v>36</v>
      </c>
      <c r="H80" s="40">
        <v>8.2650462962962967E-2</v>
      </c>
      <c r="I80" s="11">
        <f t="shared" si="1"/>
        <v>9.5138888888888912E-3</v>
      </c>
      <c r="J80" s="10">
        <f t="shared" si="0"/>
        <v>35.793306259627499</v>
      </c>
      <c r="K80" s="8"/>
      <c r="L80" s="54"/>
    </row>
    <row r="81" spans="1:12" s="3" customFormat="1" ht="17.25" customHeight="1" x14ac:dyDescent="0.2">
      <c r="A81" s="54">
        <v>59</v>
      </c>
      <c r="B81" s="35">
        <v>101</v>
      </c>
      <c r="C81" s="35">
        <v>10141983227</v>
      </c>
      <c r="D81" s="43" t="s">
        <v>163</v>
      </c>
      <c r="E81" s="37">
        <v>40024</v>
      </c>
      <c r="F81" s="35" t="s">
        <v>67</v>
      </c>
      <c r="G81" s="43" t="s">
        <v>217</v>
      </c>
      <c r="H81" s="40">
        <v>8.2650462962962967E-2</v>
      </c>
      <c r="I81" s="11">
        <f t="shared" si="1"/>
        <v>9.5138888888888912E-3</v>
      </c>
      <c r="J81" s="10">
        <f t="shared" si="0"/>
        <v>35.793306259627499</v>
      </c>
      <c r="K81" s="8"/>
      <c r="L81" s="54"/>
    </row>
    <row r="82" spans="1:12" s="3" customFormat="1" ht="17.25" customHeight="1" x14ac:dyDescent="0.2">
      <c r="A82" s="55">
        <v>60</v>
      </c>
      <c r="B82" s="34">
        <v>14</v>
      </c>
      <c r="C82" s="34">
        <v>10137956818</v>
      </c>
      <c r="D82" s="33" t="s">
        <v>80</v>
      </c>
      <c r="E82" s="44">
        <v>39662</v>
      </c>
      <c r="F82" s="34" t="s">
        <v>31</v>
      </c>
      <c r="G82" s="48" t="s">
        <v>36</v>
      </c>
      <c r="H82" s="40">
        <v>8.2650462962962967E-2</v>
      </c>
      <c r="I82" s="11">
        <f t="shared" si="1"/>
        <v>9.5138888888888912E-3</v>
      </c>
      <c r="J82" s="10">
        <f t="shared" si="0"/>
        <v>35.793306259627499</v>
      </c>
      <c r="K82" s="8"/>
      <c r="L82" s="54"/>
    </row>
    <row r="83" spans="1:12" s="3" customFormat="1" ht="17.25" customHeight="1" x14ac:dyDescent="0.2">
      <c r="A83" s="54">
        <v>61</v>
      </c>
      <c r="B83" s="35">
        <v>44</v>
      </c>
      <c r="C83" s="35">
        <v>10149663809</v>
      </c>
      <c r="D83" s="43" t="s">
        <v>105</v>
      </c>
      <c r="E83" s="37">
        <v>40147</v>
      </c>
      <c r="F83" s="35" t="s">
        <v>69</v>
      </c>
      <c r="G83" s="43" t="s">
        <v>214</v>
      </c>
      <c r="H83" s="40">
        <v>8.2731481481481475E-2</v>
      </c>
      <c r="I83" s="11">
        <f t="shared" si="1"/>
        <v>9.5949074074073992E-3</v>
      </c>
      <c r="J83" s="10">
        <f t="shared" si="0"/>
        <v>35.758254057078901</v>
      </c>
      <c r="K83" s="8"/>
      <c r="L83" s="55"/>
    </row>
    <row r="84" spans="1:12" s="3" customFormat="1" ht="17.25" customHeight="1" x14ac:dyDescent="0.2">
      <c r="A84" s="54">
        <v>62</v>
      </c>
      <c r="B84" s="35">
        <v>74</v>
      </c>
      <c r="C84" s="41">
        <v>10141404358</v>
      </c>
      <c r="D84" s="36" t="s">
        <v>135</v>
      </c>
      <c r="E84" s="37">
        <v>39637</v>
      </c>
      <c r="F84" s="38" t="s">
        <v>31</v>
      </c>
      <c r="G84" s="39" t="s">
        <v>51</v>
      </c>
      <c r="H84" s="40">
        <v>8.2731481481481475E-2</v>
      </c>
      <c r="I84" s="11">
        <f t="shared" si="1"/>
        <v>9.5949074074073992E-3</v>
      </c>
      <c r="J84" s="10">
        <f t="shared" si="0"/>
        <v>35.758254057078901</v>
      </c>
      <c r="K84" s="8"/>
      <c r="L84" s="54"/>
    </row>
    <row r="85" spans="1:12" s="3" customFormat="1" ht="17.25" customHeight="1" x14ac:dyDescent="0.2">
      <c r="A85" s="54">
        <v>63</v>
      </c>
      <c r="B85" s="35">
        <v>49</v>
      </c>
      <c r="C85" s="35">
        <v>10141872483</v>
      </c>
      <c r="D85" s="43" t="s">
        <v>110</v>
      </c>
      <c r="E85" s="37">
        <v>39968</v>
      </c>
      <c r="F85" s="35" t="s">
        <v>67</v>
      </c>
      <c r="G85" s="43" t="s">
        <v>40</v>
      </c>
      <c r="H85" s="40">
        <v>8.2731481481481475E-2</v>
      </c>
      <c r="I85" s="11">
        <f t="shared" si="1"/>
        <v>9.5949074074073992E-3</v>
      </c>
      <c r="J85" s="10">
        <f t="shared" si="0"/>
        <v>35.758254057078901</v>
      </c>
      <c r="K85" s="8"/>
      <c r="L85" s="54"/>
    </row>
    <row r="86" spans="1:12" s="3" customFormat="1" ht="17.25" customHeight="1" x14ac:dyDescent="0.2">
      <c r="A86" s="54">
        <v>64</v>
      </c>
      <c r="B86" s="35">
        <v>58</v>
      </c>
      <c r="C86" s="35">
        <v>10144542714</v>
      </c>
      <c r="D86" s="43" t="s">
        <v>119</v>
      </c>
      <c r="E86" s="37">
        <v>39953</v>
      </c>
      <c r="F86" s="35" t="s">
        <v>69</v>
      </c>
      <c r="G86" s="43" t="s">
        <v>41</v>
      </c>
      <c r="H86" s="40">
        <v>8.2731481481481475E-2</v>
      </c>
      <c r="I86" s="11">
        <f t="shared" si="1"/>
        <v>9.5949074074073992E-3</v>
      </c>
      <c r="J86" s="10">
        <f t="shared" si="0"/>
        <v>35.758254057078901</v>
      </c>
      <c r="K86" s="8"/>
      <c r="L86" s="54"/>
    </row>
    <row r="87" spans="1:12" s="3" customFormat="1" ht="17.25" customHeight="1" x14ac:dyDescent="0.2">
      <c r="A87" s="55">
        <v>65</v>
      </c>
      <c r="B87" s="35">
        <v>122</v>
      </c>
      <c r="C87" s="35">
        <v>10141787106</v>
      </c>
      <c r="D87" s="36" t="s">
        <v>183</v>
      </c>
      <c r="E87" s="37">
        <v>39739</v>
      </c>
      <c r="F87" s="38" t="s">
        <v>67</v>
      </c>
      <c r="G87" s="39" t="s">
        <v>42</v>
      </c>
      <c r="H87" s="40">
        <v>8.2789351851851864E-2</v>
      </c>
      <c r="I87" s="11">
        <f t="shared" si="1"/>
        <v>9.6527777777777879E-3</v>
      </c>
      <c r="J87" s="10">
        <f t="shared" si="0"/>
        <v>35.733258772542989</v>
      </c>
      <c r="K87" s="8"/>
      <c r="L87" s="55"/>
    </row>
    <row r="88" spans="1:12" s="3" customFormat="1" ht="17.25" customHeight="1" x14ac:dyDescent="0.2">
      <c r="A88" s="55">
        <v>66</v>
      </c>
      <c r="B88" s="34">
        <v>17</v>
      </c>
      <c r="C88" s="34">
        <v>10143658903</v>
      </c>
      <c r="D88" s="33" t="s">
        <v>82</v>
      </c>
      <c r="E88" s="44">
        <v>39821</v>
      </c>
      <c r="F88" s="34" t="s">
        <v>69</v>
      </c>
      <c r="G88" s="48" t="s">
        <v>36</v>
      </c>
      <c r="H88" s="40">
        <v>8.2789351851851864E-2</v>
      </c>
      <c r="I88" s="11">
        <f t="shared" si="1"/>
        <v>9.6527777777777879E-3</v>
      </c>
      <c r="J88" s="10">
        <f t="shared" ref="J88:J105" si="2">$K$19/((H88*24))</f>
        <v>35.733258772542989</v>
      </c>
      <c r="K88" s="8"/>
      <c r="L88" s="54"/>
    </row>
    <row r="89" spans="1:12" s="3" customFormat="1" ht="17.25" customHeight="1" x14ac:dyDescent="0.2">
      <c r="A89" s="54">
        <v>67</v>
      </c>
      <c r="B89" s="35">
        <v>127</v>
      </c>
      <c r="C89" s="41">
        <v>10143842391</v>
      </c>
      <c r="D89" s="36" t="s">
        <v>188</v>
      </c>
      <c r="E89" s="37">
        <v>40022</v>
      </c>
      <c r="F89" s="38" t="s">
        <v>67</v>
      </c>
      <c r="G89" s="39" t="s">
        <v>42</v>
      </c>
      <c r="H89" s="40">
        <v>8.2789351851851864E-2</v>
      </c>
      <c r="I89" s="11">
        <f t="shared" ref="I89:I105" si="3">H89-$H$23</f>
        <v>9.6527777777777879E-3</v>
      </c>
      <c r="J89" s="10">
        <f t="shared" si="2"/>
        <v>35.733258772542989</v>
      </c>
      <c r="K89" s="8"/>
      <c r="L89" s="54"/>
    </row>
    <row r="90" spans="1:12" s="3" customFormat="1" ht="17.25" customHeight="1" x14ac:dyDescent="0.2">
      <c r="A90" s="54">
        <v>68</v>
      </c>
      <c r="B90" s="35">
        <v>64</v>
      </c>
      <c r="C90" s="41">
        <v>10141781951</v>
      </c>
      <c r="D90" s="36" t="s">
        <v>125</v>
      </c>
      <c r="E90" s="51">
        <v>39869</v>
      </c>
      <c r="F90" s="38" t="s">
        <v>69</v>
      </c>
      <c r="G90" s="39" t="s">
        <v>24</v>
      </c>
      <c r="H90" s="40">
        <v>8.2881944444444453E-2</v>
      </c>
      <c r="I90" s="11">
        <f t="shared" si="3"/>
        <v>9.7453703703703765E-3</v>
      </c>
      <c r="J90" s="10">
        <f t="shared" si="2"/>
        <v>35.693338919145368</v>
      </c>
      <c r="K90" s="8"/>
      <c r="L90" s="54"/>
    </row>
    <row r="91" spans="1:12" s="3" customFormat="1" ht="17.25" customHeight="1" x14ac:dyDescent="0.2">
      <c r="A91" s="54">
        <v>69</v>
      </c>
      <c r="B91" s="35">
        <v>57</v>
      </c>
      <c r="C91" s="35">
        <v>10133605154</v>
      </c>
      <c r="D91" s="43" t="s">
        <v>118</v>
      </c>
      <c r="E91" s="37">
        <v>39864</v>
      </c>
      <c r="F91" s="35" t="s">
        <v>69</v>
      </c>
      <c r="G91" s="43" t="s">
        <v>41</v>
      </c>
      <c r="H91" s="40">
        <v>8.2881944444444453E-2</v>
      </c>
      <c r="I91" s="11">
        <f t="shared" si="3"/>
        <v>9.7453703703703765E-3</v>
      </c>
      <c r="J91" s="10">
        <f t="shared" si="2"/>
        <v>35.693338919145368</v>
      </c>
      <c r="K91" s="8"/>
      <c r="L91" s="55"/>
    </row>
    <row r="92" spans="1:12" s="3" customFormat="1" ht="17.25" customHeight="1" x14ac:dyDescent="0.2">
      <c r="A92" s="55">
        <v>70</v>
      </c>
      <c r="B92" s="35">
        <v>62</v>
      </c>
      <c r="C92" s="41">
        <v>10130345853</v>
      </c>
      <c r="D92" s="36" t="s">
        <v>123</v>
      </c>
      <c r="E92" s="49">
        <v>39742</v>
      </c>
      <c r="F92" s="38" t="s">
        <v>67</v>
      </c>
      <c r="G92" s="39" t="s">
        <v>24</v>
      </c>
      <c r="H92" s="40">
        <v>8.2881944444444453E-2</v>
      </c>
      <c r="I92" s="11">
        <f t="shared" si="3"/>
        <v>9.7453703703703765E-3</v>
      </c>
      <c r="J92" s="10">
        <f t="shared" si="2"/>
        <v>35.693338919145368</v>
      </c>
      <c r="K92" s="8"/>
      <c r="L92" s="54"/>
    </row>
    <row r="93" spans="1:12" s="3" customFormat="1" ht="17.25" customHeight="1" x14ac:dyDescent="0.2">
      <c r="A93" s="55">
        <v>71</v>
      </c>
      <c r="B93" s="34">
        <v>13</v>
      </c>
      <c r="C93" s="34">
        <v>10140760623</v>
      </c>
      <c r="D93" s="33" t="s">
        <v>79</v>
      </c>
      <c r="E93" s="44">
        <v>39575</v>
      </c>
      <c r="F93" s="34" t="s">
        <v>67</v>
      </c>
      <c r="G93" s="48" t="s">
        <v>36</v>
      </c>
      <c r="H93" s="40">
        <v>8.2881944444444453E-2</v>
      </c>
      <c r="I93" s="11">
        <f t="shared" si="3"/>
        <v>9.7453703703703765E-3</v>
      </c>
      <c r="J93" s="10">
        <f t="shared" si="2"/>
        <v>35.693338919145368</v>
      </c>
      <c r="K93" s="8"/>
      <c r="L93" s="54"/>
    </row>
    <row r="94" spans="1:12" s="3" customFormat="1" ht="17.25" customHeight="1" x14ac:dyDescent="0.2">
      <c r="A94" s="54">
        <v>72</v>
      </c>
      <c r="B94" s="35">
        <v>113</v>
      </c>
      <c r="C94" s="41">
        <v>10137539819</v>
      </c>
      <c r="D94" s="36" t="s">
        <v>174</v>
      </c>
      <c r="E94" s="37">
        <v>40232</v>
      </c>
      <c r="F94" s="52" t="s">
        <v>69</v>
      </c>
      <c r="G94" s="39" t="s">
        <v>37</v>
      </c>
      <c r="H94" s="40">
        <v>8.2881944444444453E-2</v>
      </c>
      <c r="I94" s="11">
        <f t="shared" si="3"/>
        <v>9.7453703703703765E-3</v>
      </c>
      <c r="J94" s="10">
        <f t="shared" si="2"/>
        <v>35.693338919145368</v>
      </c>
      <c r="K94" s="8"/>
      <c r="L94" s="54"/>
    </row>
    <row r="95" spans="1:12" s="3" customFormat="1" ht="17.25" customHeight="1" x14ac:dyDescent="0.2">
      <c r="A95" s="54">
        <v>73</v>
      </c>
      <c r="B95" s="35">
        <v>22</v>
      </c>
      <c r="C95" s="35">
        <v>10140874700</v>
      </c>
      <c r="D95" s="43" t="s">
        <v>83</v>
      </c>
      <c r="E95" s="37">
        <v>39890</v>
      </c>
      <c r="F95" s="35" t="s">
        <v>67</v>
      </c>
      <c r="G95" s="39" t="s">
        <v>36</v>
      </c>
      <c r="H95" s="40">
        <v>8.2881944444444453E-2</v>
      </c>
      <c r="I95" s="11">
        <f t="shared" si="3"/>
        <v>9.7453703703703765E-3</v>
      </c>
      <c r="J95" s="10">
        <f t="shared" si="2"/>
        <v>35.693338919145368</v>
      </c>
      <c r="K95" s="8"/>
      <c r="L95" s="55"/>
    </row>
    <row r="96" spans="1:12" s="3" customFormat="1" ht="17.25" customHeight="1" x14ac:dyDescent="0.2">
      <c r="A96" s="57">
        <v>74</v>
      </c>
      <c r="B96" s="34">
        <v>6</v>
      </c>
      <c r="C96" s="45">
        <v>10136832224</v>
      </c>
      <c r="D96" s="46" t="s">
        <v>72</v>
      </c>
      <c r="E96" s="44">
        <v>39655</v>
      </c>
      <c r="F96" s="47" t="s">
        <v>69</v>
      </c>
      <c r="G96" s="33" t="s">
        <v>50</v>
      </c>
      <c r="H96" s="40">
        <v>8.2928240740740733E-2</v>
      </c>
      <c r="I96" s="11">
        <f t="shared" si="3"/>
        <v>9.7916666666666569E-3</v>
      </c>
      <c r="J96" s="10">
        <f t="shared" si="2"/>
        <v>35.673412421493374</v>
      </c>
      <c r="K96" s="8"/>
      <c r="L96" s="54"/>
    </row>
    <row r="97" spans="1:12" s="3" customFormat="1" ht="17.25" customHeight="1" x14ac:dyDescent="0.2">
      <c r="A97" s="54">
        <v>75</v>
      </c>
      <c r="B97" s="35">
        <v>116</v>
      </c>
      <c r="C97" s="41">
        <v>10131541478</v>
      </c>
      <c r="D97" s="36" t="s">
        <v>177</v>
      </c>
      <c r="E97" s="50">
        <v>39898</v>
      </c>
      <c r="F97" s="38" t="s">
        <v>69</v>
      </c>
      <c r="G97" s="39" t="s">
        <v>37</v>
      </c>
      <c r="H97" s="40">
        <v>8.2928240740740733E-2</v>
      </c>
      <c r="I97" s="11">
        <f t="shared" si="3"/>
        <v>9.7916666666666569E-3</v>
      </c>
      <c r="J97" s="10">
        <f t="shared" si="2"/>
        <v>35.673412421493374</v>
      </c>
      <c r="K97" s="8"/>
      <c r="L97" s="54"/>
    </row>
    <row r="98" spans="1:12" s="3" customFormat="1" ht="17.25" customHeight="1" x14ac:dyDescent="0.2">
      <c r="A98" s="55">
        <v>76</v>
      </c>
      <c r="B98" s="34">
        <v>8</v>
      </c>
      <c r="C98" s="45">
        <v>10141964837</v>
      </c>
      <c r="D98" s="46" t="s">
        <v>74</v>
      </c>
      <c r="E98" s="44">
        <v>39793</v>
      </c>
      <c r="F98" s="47" t="s">
        <v>69</v>
      </c>
      <c r="G98" s="33" t="s">
        <v>50</v>
      </c>
      <c r="H98" s="40">
        <v>8.3032407407407416E-2</v>
      </c>
      <c r="I98" s="11">
        <f t="shared" si="3"/>
        <v>9.8958333333333398E-3</v>
      </c>
      <c r="J98" s="10">
        <f t="shared" si="2"/>
        <v>35.628659046557004</v>
      </c>
      <c r="K98" s="8"/>
      <c r="L98" s="54"/>
    </row>
    <row r="99" spans="1:12" s="3" customFormat="1" ht="17.25" customHeight="1" x14ac:dyDescent="0.2">
      <c r="A99" s="57">
        <v>77</v>
      </c>
      <c r="B99" s="35">
        <v>133</v>
      </c>
      <c r="C99" s="35">
        <v>10142893512</v>
      </c>
      <c r="D99" s="43" t="s">
        <v>194</v>
      </c>
      <c r="E99" s="37">
        <v>39754</v>
      </c>
      <c r="F99" s="35" t="s">
        <v>67</v>
      </c>
      <c r="G99" s="43" t="s">
        <v>218</v>
      </c>
      <c r="H99" s="40">
        <v>8.3032407407407416E-2</v>
      </c>
      <c r="I99" s="11">
        <f t="shared" si="3"/>
        <v>9.8958333333333398E-3</v>
      </c>
      <c r="J99" s="10">
        <f t="shared" si="2"/>
        <v>35.628659046557004</v>
      </c>
      <c r="K99" s="8"/>
      <c r="L99" s="55"/>
    </row>
    <row r="100" spans="1:12" s="3" customFormat="1" ht="17.25" customHeight="1" x14ac:dyDescent="0.2">
      <c r="A100" s="57">
        <v>78</v>
      </c>
      <c r="B100" s="35">
        <v>126</v>
      </c>
      <c r="C100" s="41">
        <v>10143843304</v>
      </c>
      <c r="D100" s="36" t="s">
        <v>187</v>
      </c>
      <c r="E100" s="37">
        <v>39940</v>
      </c>
      <c r="F100" s="38" t="s">
        <v>67</v>
      </c>
      <c r="G100" s="39" t="s">
        <v>42</v>
      </c>
      <c r="H100" s="40">
        <v>8.3032407407407416E-2</v>
      </c>
      <c r="I100" s="11">
        <f t="shared" si="3"/>
        <v>9.8958333333333398E-3</v>
      </c>
      <c r="J100" s="10">
        <f t="shared" si="2"/>
        <v>35.628659046557004</v>
      </c>
      <c r="K100" s="8"/>
      <c r="L100" s="54"/>
    </row>
    <row r="101" spans="1:12" s="3" customFormat="1" ht="17.25" customHeight="1" x14ac:dyDescent="0.2">
      <c r="A101" s="55">
        <v>79</v>
      </c>
      <c r="B101" s="35">
        <v>53</v>
      </c>
      <c r="C101" s="35">
        <v>10133681643</v>
      </c>
      <c r="D101" s="43" t="s">
        <v>114</v>
      </c>
      <c r="E101" s="37">
        <v>39932</v>
      </c>
      <c r="F101" s="35" t="s">
        <v>67</v>
      </c>
      <c r="G101" s="43" t="s">
        <v>48</v>
      </c>
      <c r="H101" s="40">
        <v>8.3032407407407416E-2</v>
      </c>
      <c r="I101" s="11">
        <f t="shared" si="3"/>
        <v>9.8958333333333398E-3</v>
      </c>
      <c r="J101" s="10">
        <f t="shared" si="2"/>
        <v>35.628659046557004</v>
      </c>
      <c r="K101" s="8"/>
      <c r="L101" s="54"/>
    </row>
    <row r="102" spans="1:12" s="3" customFormat="1" ht="17.25" customHeight="1" x14ac:dyDescent="0.2">
      <c r="A102" s="57">
        <v>80</v>
      </c>
      <c r="B102" s="34">
        <v>148</v>
      </c>
      <c r="C102" s="35">
        <v>10141360710</v>
      </c>
      <c r="D102" s="43" t="s">
        <v>209</v>
      </c>
      <c r="E102" s="37">
        <v>39568</v>
      </c>
      <c r="F102" s="35" t="s">
        <v>67</v>
      </c>
      <c r="G102" s="43" t="s">
        <v>49</v>
      </c>
      <c r="H102" s="40">
        <v>8.3148148148148152E-2</v>
      </c>
      <c r="I102" s="11">
        <f t="shared" si="3"/>
        <v>1.0011574074074076E-2</v>
      </c>
      <c r="J102" s="10">
        <f t="shared" si="2"/>
        <v>35.579064587973271</v>
      </c>
      <c r="K102" s="8"/>
      <c r="L102" s="54"/>
    </row>
    <row r="103" spans="1:12" s="3" customFormat="1" ht="17.25" customHeight="1" x14ac:dyDescent="0.2">
      <c r="A103" s="55">
        <v>81</v>
      </c>
      <c r="B103" s="35">
        <v>118</v>
      </c>
      <c r="C103" s="41">
        <v>10128533872</v>
      </c>
      <c r="D103" s="36" t="s">
        <v>179</v>
      </c>
      <c r="E103" s="37">
        <v>39544</v>
      </c>
      <c r="F103" s="38" t="s">
        <v>31</v>
      </c>
      <c r="G103" s="39" t="s">
        <v>37</v>
      </c>
      <c r="H103" s="40">
        <v>8.3298611111111115E-2</v>
      </c>
      <c r="I103" s="11">
        <f t="shared" si="3"/>
        <v>1.0162037037037039E-2</v>
      </c>
      <c r="J103" s="10">
        <f t="shared" si="2"/>
        <v>35.514797832430176</v>
      </c>
      <c r="K103" s="8"/>
      <c r="L103" s="55"/>
    </row>
    <row r="104" spans="1:12" s="3" customFormat="1" ht="17.25" customHeight="1" x14ac:dyDescent="0.2">
      <c r="A104" s="55">
        <v>82</v>
      </c>
      <c r="B104" s="31">
        <v>5</v>
      </c>
      <c r="C104" s="31">
        <v>10136903558</v>
      </c>
      <c r="D104" s="46" t="s">
        <v>71</v>
      </c>
      <c r="E104" s="44">
        <v>39959</v>
      </c>
      <c r="F104" s="47" t="s">
        <v>69</v>
      </c>
      <c r="G104" s="33" t="s">
        <v>50</v>
      </c>
      <c r="H104" s="40">
        <v>8.3298611111111115E-2</v>
      </c>
      <c r="I104" s="11">
        <f t="shared" si="3"/>
        <v>1.0162037037037039E-2</v>
      </c>
      <c r="J104" s="10">
        <f t="shared" si="2"/>
        <v>35.514797832430176</v>
      </c>
      <c r="K104" s="8"/>
      <c r="L104" s="54"/>
    </row>
    <row r="105" spans="1:12" s="3" customFormat="1" ht="17.25" customHeight="1" x14ac:dyDescent="0.2">
      <c r="A105" s="57">
        <v>83</v>
      </c>
      <c r="B105" s="34">
        <v>16</v>
      </c>
      <c r="C105" s="34">
        <v>10138543060</v>
      </c>
      <c r="D105" s="33" t="s">
        <v>81</v>
      </c>
      <c r="E105" s="44">
        <v>39672</v>
      </c>
      <c r="F105" s="34" t="s">
        <v>31</v>
      </c>
      <c r="G105" s="48" t="s">
        <v>36</v>
      </c>
      <c r="H105" s="40">
        <v>8.3611111111111122E-2</v>
      </c>
      <c r="I105" s="11">
        <f t="shared" si="3"/>
        <v>1.0474537037037046E-2</v>
      </c>
      <c r="J105" s="10">
        <f t="shared" si="2"/>
        <v>35.38205980066445</v>
      </c>
      <c r="K105" s="8"/>
      <c r="L105" s="54"/>
    </row>
    <row r="106" spans="1:12" s="3" customFormat="1" ht="17.25" customHeight="1" x14ac:dyDescent="0.2">
      <c r="A106" s="57" t="s">
        <v>53</v>
      </c>
      <c r="B106" s="35">
        <v>125</v>
      </c>
      <c r="C106" s="41">
        <v>10143841381</v>
      </c>
      <c r="D106" s="36" t="s">
        <v>186</v>
      </c>
      <c r="E106" s="37">
        <v>40017</v>
      </c>
      <c r="F106" s="38" t="s">
        <v>69</v>
      </c>
      <c r="G106" s="39" t="s">
        <v>42</v>
      </c>
      <c r="H106" s="7"/>
      <c r="I106" s="9"/>
      <c r="J106" s="13"/>
      <c r="K106" s="8"/>
      <c r="L106" s="57"/>
    </row>
    <row r="107" spans="1:12" s="3" customFormat="1" ht="17.25" customHeight="1" x14ac:dyDescent="0.2">
      <c r="A107" s="57" t="s">
        <v>53</v>
      </c>
      <c r="B107" s="35">
        <v>128</v>
      </c>
      <c r="C107" s="41">
        <v>10144098736</v>
      </c>
      <c r="D107" s="36" t="s">
        <v>189</v>
      </c>
      <c r="E107" s="37">
        <v>40450</v>
      </c>
      <c r="F107" s="38" t="s">
        <v>67</v>
      </c>
      <c r="G107" s="39" t="s">
        <v>42</v>
      </c>
      <c r="H107" s="7"/>
      <c r="I107" s="9"/>
      <c r="J107" s="13"/>
      <c r="K107" s="8"/>
      <c r="L107" s="57"/>
    </row>
    <row r="108" spans="1:12" s="3" customFormat="1" ht="17.25" customHeight="1" x14ac:dyDescent="0.2">
      <c r="A108" s="57" t="s">
        <v>53</v>
      </c>
      <c r="B108" s="35">
        <v>38</v>
      </c>
      <c r="C108" s="35">
        <v>10127853963</v>
      </c>
      <c r="D108" s="43" t="s">
        <v>99</v>
      </c>
      <c r="E108" s="37">
        <v>39572</v>
      </c>
      <c r="F108" s="35" t="s">
        <v>31</v>
      </c>
      <c r="G108" s="43" t="s">
        <v>214</v>
      </c>
      <c r="H108" s="7"/>
      <c r="I108" s="9"/>
      <c r="J108" s="13"/>
      <c r="K108" s="8"/>
      <c r="L108" s="55"/>
    </row>
    <row r="109" spans="1:12" s="3" customFormat="1" ht="17.25" customHeight="1" x14ac:dyDescent="0.2">
      <c r="A109" s="57" t="s">
        <v>53</v>
      </c>
      <c r="B109" s="35">
        <v>32</v>
      </c>
      <c r="C109" s="35">
        <v>10129851355</v>
      </c>
      <c r="D109" s="43" t="s">
        <v>93</v>
      </c>
      <c r="E109" s="37">
        <v>39843</v>
      </c>
      <c r="F109" s="35" t="s">
        <v>31</v>
      </c>
      <c r="G109" s="43" t="s">
        <v>214</v>
      </c>
      <c r="H109" s="7"/>
      <c r="I109" s="9"/>
      <c r="J109" s="13"/>
      <c r="K109" s="8"/>
      <c r="L109" s="55"/>
    </row>
    <row r="110" spans="1:12" s="3" customFormat="1" ht="17.25" customHeight="1" x14ac:dyDescent="0.2">
      <c r="A110" s="57" t="s">
        <v>53</v>
      </c>
      <c r="B110" s="35">
        <v>34</v>
      </c>
      <c r="C110" s="35">
        <v>10115495961</v>
      </c>
      <c r="D110" s="43" t="s">
        <v>95</v>
      </c>
      <c r="E110" s="37">
        <v>39575</v>
      </c>
      <c r="F110" s="35" t="s">
        <v>31</v>
      </c>
      <c r="G110" s="43" t="s">
        <v>214</v>
      </c>
      <c r="H110" s="7"/>
      <c r="I110" s="9"/>
      <c r="J110" s="13"/>
      <c r="K110" s="8"/>
      <c r="L110" s="55"/>
    </row>
    <row r="111" spans="1:12" s="3" customFormat="1" ht="17.25" customHeight="1" x14ac:dyDescent="0.2">
      <c r="A111" s="57" t="s">
        <v>53</v>
      </c>
      <c r="B111" s="35">
        <v>36</v>
      </c>
      <c r="C111" s="35">
        <v>10139408986</v>
      </c>
      <c r="D111" s="43" t="s">
        <v>97</v>
      </c>
      <c r="E111" s="37">
        <v>40286</v>
      </c>
      <c r="F111" s="35" t="s">
        <v>67</v>
      </c>
      <c r="G111" s="43" t="s">
        <v>214</v>
      </c>
      <c r="H111" s="7"/>
      <c r="I111" s="9"/>
      <c r="J111" s="13"/>
      <c r="K111" s="8"/>
      <c r="L111" s="55"/>
    </row>
    <row r="112" spans="1:12" s="3" customFormat="1" ht="17.25" customHeight="1" x14ac:dyDescent="0.2">
      <c r="A112" s="57" t="s">
        <v>53</v>
      </c>
      <c r="B112" s="35">
        <v>108</v>
      </c>
      <c r="C112" s="35">
        <v>10129113246</v>
      </c>
      <c r="D112" s="43" t="s">
        <v>170</v>
      </c>
      <c r="E112" s="37">
        <v>39710</v>
      </c>
      <c r="F112" s="35" t="s">
        <v>67</v>
      </c>
      <c r="G112" s="43" t="s">
        <v>217</v>
      </c>
      <c r="H112" s="7"/>
      <c r="I112" s="9"/>
      <c r="J112" s="13"/>
      <c r="K112" s="8"/>
      <c r="L112" s="54"/>
    </row>
    <row r="113" spans="1:12" s="3" customFormat="1" ht="17.25" customHeight="1" x14ac:dyDescent="0.2">
      <c r="A113" s="57" t="s">
        <v>53</v>
      </c>
      <c r="B113" s="35">
        <v>100</v>
      </c>
      <c r="C113" s="35">
        <v>10119946746</v>
      </c>
      <c r="D113" s="43" t="s">
        <v>162</v>
      </c>
      <c r="E113" s="37">
        <v>40024</v>
      </c>
      <c r="F113" s="35" t="s">
        <v>67</v>
      </c>
      <c r="G113" s="43" t="s">
        <v>217</v>
      </c>
      <c r="H113" s="7"/>
      <c r="I113" s="9"/>
      <c r="J113" s="13"/>
      <c r="K113" s="8"/>
      <c r="L113" s="57"/>
    </row>
    <row r="114" spans="1:12" s="3" customFormat="1" ht="17.25" customHeight="1" x14ac:dyDescent="0.2">
      <c r="A114" s="57" t="s">
        <v>53</v>
      </c>
      <c r="B114" s="35">
        <v>91</v>
      </c>
      <c r="C114" s="41">
        <v>10148051686</v>
      </c>
      <c r="D114" s="36" t="s">
        <v>152</v>
      </c>
      <c r="E114" s="37">
        <v>40324</v>
      </c>
      <c r="F114" s="38" t="s">
        <v>31</v>
      </c>
      <c r="G114" s="39" t="s">
        <v>217</v>
      </c>
      <c r="H114" s="7"/>
      <c r="I114" s="9"/>
      <c r="J114" s="13"/>
      <c r="K114" s="8"/>
      <c r="L114" s="57"/>
    </row>
    <row r="115" spans="1:12" s="3" customFormat="1" ht="17.25" customHeight="1" x14ac:dyDescent="0.2">
      <c r="A115" s="57" t="s">
        <v>53</v>
      </c>
      <c r="B115" s="35">
        <v>97</v>
      </c>
      <c r="C115" s="35">
        <v>10142293324</v>
      </c>
      <c r="D115" s="43" t="s">
        <v>159</v>
      </c>
      <c r="E115" s="37">
        <v>40387</v>
      </c>
      <c r="F115" s="35" t="s">
        <v>67</v>
      </c>
      <c r="G115" s="43" t="s">
        <v>217</v>
      </c>
      <c r="H115" s="7"/>
      <c r="I115" s="9"/>
      <c r="J115" s="13"/>
      <c r="K115" s="8"/>
      <c r="L115" s="55"/>
    </row>
    <row r="116" spans="1:12" s="3" customFormat="1" ht="17.25" customHeight="1" x14ac:dyDescent="0.2">
      <c r="A116" s="57" t="s">
        <v>53</v>
      </c>
      <c r="B116" s="35">
        <v>98</v>
      </c>
      <c r="C116" s="35">
        <v>10148084224</v>
      </c>
      <c r="D116" s="43" t="s">
        <v>160</v>
      </c>
      <c r="E116" s="37">
        <v>40289</v>
      </c>
      <c r="F116" s="35" t="s">
        <v>69</v>
      </c>
      <c r="G116" s="43" t="s">
        <v>217</v>
      </c>
      <c r="H116" s="7"/>
      <c r="I116" s="9"/>
      <c r="J116" s="13"/>
      <c r="K116" s="8"/>
      <c r="L116" s="55"/>
    </row>
    <row r="117" spans="1:12" s="3" customFormat="1" ht="17.25" customHeight="1" x14ac:dyDescent="0.2">
      <c r="A117" s="57" t="s">
        <v>53</v>
      </c>
      <c r="B117" s="35">
        <v>99</v>
      </c>
      <c r="C117" s="35">
        <v>10148143434</v>
      </c>
      <c r="D117" s="43" t="s">
        <v>161</v>
      </c>
      <c r="E117" s="37">
        <v>40415</v>
      </c>
      <c r="F117" s="35" t="s">
        <v>31</v>
      </c>
      <c r="G117" s="43" t="s">
        <v>217</v>
      </c>
      <c r="H117" s="7"/>
      <c r="I117" s="9"/>
      <c r="J117" s="13"/>
      <c r="K117" s="8"/>
      <c r="L117" s="55"/>
    </row>
    <row r="118" spans="1:12" s="3" customFormat="1" ht="17.25" customHeight="1" x14ac:dyDescent="0.2">
      <c r="A118" s="57" t="s">
        <v>53</v>
      </c>
      <c r="B118" s="34">
        <v>10</v>
      </c>
      <c r="C118" s="34">
        <v>10150388174</v>
      </c>
      <c r="D118" s="1" t="s">
        <v>76</v>
      </c>
      <c r="E118" s="44">
        <v>39819</v>
      </c>
      <c r="F118" s="34" t="s">
        <v>31</v>
      </c>
      <c r="G118" s="48" t="s">
        <v>47</v>
      </c>
      <c r="H118" s="7"/>
      <c r="I118" s="9"/>
      <c r="J118" s="13"/>
      <c r="K118" s="8"/>
      <c r="L118" s="55"/>
    </row>
    <row r="119" spans="1:12" s="3" customFormat="1" ht="17.25" customHeight="1" x14ac:dyDescent="0.2">
      <c r="A119" s="57" t="s">
        <v>53</v>
      </c>
      <c r="B119" s="34">
        <v>11</v>
      </c>
      <c r="C119" s="34">
        <v>10150168512</v>
      </c>
      <c r="D119" s="1" t="s">
        <v>77</v>
      </c>
      <c r="E119" s="44">
        <v>39551</v>
      </c>
      <c r="F119" s="34" t="s">
        <v>31</v>
      </c>
      <c r="G119" s="48" t="s">
        <v>47</v>
      </c>
      <c r="H119" s="7"/>
      <c r="I119" s="9"/>
      <c r="J119" s="13"/>
      <c r="K119" s="8"/>
      <c r="L119" s="54"/>
    </row>
    <row r="120" spans="1:12" s="3" customFormat="1" ht="17.25" customHeight="1" x14ac:dyDescent="0.2">
      <c r="A120" s="57" t="s">
        <v>53</v>
      </c>
      <c r="B120" s="34">
        <v>152</v>
      </c>
      <c r="C120" s="35">
        <v>10146296693</v>
      </c>
      <c r="D120" s="43" t="s">
        <v>213</v>
      </c>
      <c r="E120" s="37">
        <v>40165</v>
      </c>
      <c r="F120" s="35" t="s">
        <v>31</v>
      </c>
      <c r="G120" s="43" t="s">
        <v>47</v>
      </c>
      <c r="H120" s="7"/>
      <c r="I120" s="9"/>
      <c r="J120" s="13"/>
      <c r="K120" s="8"/>
      <c r="L120" s="55"/>
    </row>
    <row r="121" spans="1:12" s="3" customFormat="1" ht="17.25" customHeight="1" x14ac:dyDescent="0.2">
      <c r="A121" s="57" t="s">
        <v>53</v>
      </c>
      <c r="B121" s="35">
        <v>131</v>
      </c>
      <c r="C121" s="35">
        <v>10142599579</v>
      </c>
      <c r="D121" s="43" t="s">
        <v>192</v>
      </c>
      <c r="E121" s="37">
        <v>40177</v>
      </c>
      <c r="F121" s="35" t="s">
        <v>69</v>
      </c>
      <c r="G121" s="43" t="s">
        <v>218</v>
      </c>
      <c r="H121" s="7"/>
      <c r="I121" s="9"/>
      <c r="J121" s="13"/>
      <c r="K121" s="8"/>
      <c r="L121" s="55"/>
    </row>
    <row r="122" spans="1:12" s="3" customFormat="1" ht="17.25" customHeight="1" x14ac:dyDescent="0.2">
      <c r="A122" s="57" t="s">
        <v>53</v>
      </c>
      <c r="B122" s="35">
        <v>132</v>
      </c>
      <c r="C122" s="35">
        <v>10150695039</v>
      </c>
      <c r="D122" s="43" t="s">
        <v>193</v>
      </c>
      <c r="E122" s="37">
        <v>40296</v>
      </c>
      <c r="F122" s="35" t="s">
        <v>69</v>
      </c>
      <c r="G122" s="43" t="s">
        <v>218</v>
      </c>
      <c r="H122" s="7"/>
      <c r="I122" s="9"/>
      <c r="J122" s="13"/>
      <c r="K122" s="8"/>
      <c r="L122" s="55"/>
    </row>
    <row r="123" spans="1:12" s="3" customFormat="1" ht="17.25" customHeight="1" x14ac:dyDescent="0.2">
      <c r="A123" s="57" t="s">
        <v>53</v>
      </c>
      <c r="B123" s="35">
        <v>135</v>
      </c>
      <c r="C123" s="35">
        <v>10148052494</v>
      </c>
      <c r="D123" s="43" t="s">
        <v>196</v>
      </c>
      <c r="E123" s="37">
        <v>40290</v>
      </c>
      <c r="F123" s="35" t="s">
        <v>69</v>
      </c>
      <c r="G123" s="43" t="s">
        <v>218</v>
      </c>
      <c r="H123" s="7"/>
      <c r="I123" s="9"/>
      <c r="J123" s="13"/>
      <c r="K123" s="8"/>
      <c r="L123" s="55"/>
    </row>
    <row r="124" spans="1:12" s="3" customFormat="1" ht="17.25" customHeight="1" x14ac:dyDescent="0.2">
      <c r="A124" s="57" t="s">
        <v>53</v>
      </c>
      <c r="B124" s="35">
        <v>110</v>
      </c>
      <c r="C124" s="35">
        <v>10147367939</v>
      </c>
      <c r="D124" s="43" t="s">
        <v>171</v>
      </c>
      <c r="E124" s="37">
        <v>40351</v>
      </c>
      <c r="F124" s="35" t="s">
        <v>69</v>
      </c>
      <c r="G124" s="39" t="s">
        <v>37</v>
      </c>
      <c r="H124" s="7"/>
      <c r="I124" s="9"/>
      <c r="J124" s="13"/>
      <c r="K124" s="8"/>
      <c r="L124" s="54"/>
    </row>
    <row r="125" spans="1:12" s="3" customFormat="1" ht="17.25" customHeight="1" x14ac:dyDescent="0.2">
      <c r="A125" s="57" t="s">
        <v>53</v>
      </c>
      <c r="B125" s="35">
        <v>111</v>
      </c>
      <c r="C125" s="41">
        <v>10137550933</v>
      </c>
      <c r="D125" s="36" t="s">
        <v>172</v>
      </c>
      <c r="E125" s="37">
        <v>40523</v>
      </c>
      <c r="F125" s="52" t="s">
        <v>69</v>
      </c>
      <c r="G125" s="39" t="s">
        <v>37</v>
      </c>
      <c r="H125" s="7"/>
      <c r="I125" s="9"/>
      <c r="J125" s="13"/>
      <c r="K125" s="8"/>
      <c r="L125" s="57"/>
    </row>
    <row r="126" spans="1:12" s="3" customFormat="1" ht="17.25" customHeight="1" x14ac:dyDescent="0.2">
      <c r="A126" s="57" t="s">
        <v>53</v>
      </c>
      <c r="B126" s="35">
        <v>112</v>
      </c>
      <c r="C126" s="41">
        <v>10148918929</v>
      </c>
      <c r="D126" s="36" t="s">
        <v>173</v>
      </c>
      <c r="E126" s="50">
        <v>40340</v>
      </c>
      <c r="F126" s="38" t="s">
        <v>69</v>
      </c>
      <c r="G126" s="39" t="s">
        <v>37</v>
      </c>
      <c r="H126" s="7"/>
      <c r="I126" s="9"/>
      <c r="J126" s="13"/>
      <c r="K126" s="8"/>
      <c r="L126" s="55"/>
    </row>
    <row r="127" spans="1:12" s="3" customFormat="1" ht="17.25" customHeight="1" x14ac:dyDescent="0.2">
      <c r="A127" s="57" t="s">
        <v>53</v>
      </c>
      <c r="B127" s="35">
        <v>115</v>
      </c>
      <c r="C127" s="41">
        <v>10146882535</v>
      </c>
      <c r="D127" s="36" t="s">
        <v>176</v>
      </c>
      <c r="E127" s="37">
        <v>39975</v>
      </c>
      <c r="F127" s="38" t="s">
        <v>69</v>
      </c>
      <c r="G127" s="39" t="s">
        <v>37</v>
      </c>
      <c r="H127" s="7"/>
      <c r="I127" s="9"/>
      <c r="J127" s="13"/>
      <c r="K127" s="8"/>
      <c r="L127" s="55"/>
    </row>
    <row r="128" spans="1:12" s="3" customFormat="1" ht="17.25" customHeight="1" x14ac:dyDescent="0.2">
      <c r="A128" s="57" t="s">
        <v>53</v>
      </c>
      <c r="B128" s="35">
        <v>117</v>
      </c>
      <c r="C128" s="41">
        <v>10145147447</v>
      </c>
      <c r="D128" s="36" t="s">
        <v>178</v>
      </c>
      <c r="E128" s="49">
        <v>40033</v>
      </c>
      <c r="F128" s="38" t="s">
        <v>69</v>
      </c>
      <c r="G128" s="39" t="s">
        <v>37</v>
      </c>
      <c r="H128" s="7"/>
      <c r="I128" s="9"/>
      <c r="J128" s="13"/>
      <c r="K128" s="8"/>
      <c r="L128" s="57"/>
    </row>
    <row r="129" spans="1:12" s="3" customFormat="1" ht="17.25" customHeight="1" x14ac:dyDescent="0.2">
      <c r="A129" s="57" t="s">
        <v>53</v>
      </c>
      <c r="B129" s="35">
        <v>60</v>
      </c>
      <c r="C129" s="35">
        <v>10142164281</v>
      </c>
      <c r="D129" s="36" t="s">
        <v>121</v>
      </c>
      <c r="E129" s="49">
        <v>40412</v>
      </c>
      <c r="F129" s="38" t="s">
        <v>69</v>
      </c>
      <c r="G129" s="43" t="s">
        <v>41</v>
      </c>
      <c r="H129" s="7"/>
      <c r="I129" s="9"/>
      <c r="J129" s="13"/>
      <c r="K129" s="8"/>
      <c r="L129" s="57"/>
    </row>
    <row r="130" spans="1:12" s="3" customFormat="1" ht="17.25" customHeight="1" x14ac:dyDescent="0.2">
      <c r="A130" s="57" t="s">
        <v>53</v>
      </c>
      <c r="B130" s="35">
        <v>65</v>
      </c>
      <c r="C130" s="35">
        <v>10142512279</v>
      </c>
      <c r="D130" s="36" t="s">
        <v>126</v>
      </c>
      <c r="E130" s="37">
        <v>39842</v>
      </c>
      <c r="F130" s="38" t="s">
        <v>69</v>
      </c>
      <c r="G130" s="39" t="s">
        <v>24</v>
      </c>
      <c r="H130" s="7"/>
      <c r="I130" s="9"/>
      <c r="J130" s="13"/>
      <c r="K130" s="8"/>
      <c r="L130" s="55"/>
    </row>
    <row r="131" spans="1:12" s="3" customFormat="1" ht="17.25" customHeight="1" x14ac:dyDescent="0.2">
      <c r="A131" s="57" t="s">
        <v>53</v>
      </c>
      <c r="B131" s="35">
        <v>67</v>
      </c>
      <c r="C131" s="41">
        <v>10116152531</v>
      </c>
      <c r="D131" s="36" t="s">
        <v>128</v>
      </c>
      <c r="E131" s="37">
        <v>40100</v>
      </c>
      <c r="F131" s="38" t="s">
        <v>69</v>
      </c>
      <c r="G131" s="39" t="s">
        <v>24</v>
      </c>
      <c r="H131" s="7"/>
      <c r="I131" s="9"/>
      <c r="J131" s="13"/>
      <c r="K131" s="8"/>
      <c r="L131" s="54"/>
    </row>
    <row r="132" spans="1:12" s="3" customFormat="1" ht="17.25" customHeight="1" x14ac:dyDescent="0.2">
      <c r="A132" s="57" t="s">
        <v>53</v>
      </c>
      <c r="B132" s="35">
        <v>52</v>
      </c>
      <c r="C132" s="35">
        <v>10151918249</v>
      </c>
      <c r="D132" s="43" t="s">
        <v>113</v>
      </c>
      <c r="E132" s="37">
        <v>40395</v>
      </c>
      <c r="F132" s="35" t="s">
        <v>69</v>
      </c>
      <c r="G132" s="43" t="s">
        <v>40</v>
      </c>
      <c r="H132" s="7"/>
      <c r="I132" s="9"/>
      <c r="J132" s="13"/>
      <c r="K132" s="8"/>
      <c r="L132" s="55"/>
    </row>
    <row r="133" spans="1:12" s="3" customFormat="1" ht="17.25" customHeight="1" x14ac:dyDescent="0.2">
      <c r="A133" s="57" t="s">
        <v>53</v>
      </c>
      <c r="B133" s="35">
        <v>138</v>
      </c>
      <c r="C133" s="35">
        <v>10127677242</v>
      </c>
      <c r="D133" s="43" t="s">
        <v>199</v>
      </c>
      <c r="E133" s="37">
        <v>39474</v>
      </c>
      <c r="F133" s="35" t="s">
        <v>69</v>
      </c>
      <c r="G133" s="43" t="s">
        <v>52</v>
      </c>
      <c r="H133" s="7"/>
      <c r="I133" s="9"/>
      <c r="J133" s="13"/>
      <c r="K133" s="8"/>
      <c r="L133" s="57"/>
    </row>
    <row r="134" spans="1:12" s="3" customFormat="1" ht="17.25" customHeight="1" x14ac:dyDescent="0.2">
      <c r="A134" s="57" t="s">
        <v>53</v>
      </c>
      <c r="B134" s="35">
        <v>137</v>
      </c>
      <c r="C134" s="35">
        <v>10141439926</v>
      </c>
      <c r="D134" s="43" t="s">
        <v>198</v>
      </c>
      <c r="E134" s="37">
        <v>39795</v>
      </c>
      <c r="F134" s="35" t="s">
        <v>69</v>
      </c>
      <c r="G134" s="43" t="s">
        <v>52</v>
      </c>
      <c r="H134" s="7"/>
      <c r="I134" s="9"/>
      <c r="J134" s="13"/>
      <c r="K134" s="8"/>
      <c r="L134" s="57"/>
    </row>
    <row r="135" spans="1:12" s="3" customFormat="1" ht="17.25" customHeight="1" x14ac:dyDescent="0.2">
      <c r="A135" s="57" t="s">
        <v>53</v>
      </c>
      <c r="B135" s="35">
        <v>139</v>
      </c>
      <c r="C135" s="35">
        <v>10131029095</v>
      </c>
      <c r="D135" s="43" t="s">
        <v>200</v>
      </c>
      <c r="E135" s="37">
        <v>40052</v>
      </c>
      <c r="F135" s="35" t="s">
        <v>69</v>
      </c>
      <c r="G135" s="43" t="s">
        <v>52</v>
      </c>
      <c r="H135" s="7"/>
      <c r="I135" s="9"/>
      <c r="J135" s="13"/>
      <c r="K135" s="8"/>
      <c r="L135" s="55"/>
    </row>
    <row r="136" spans="1:12" s="3" customFormat="1" ht="17.25" customHeight="1" x14ac:dyDescent="0.2">
      <c r="A136" s="57" t="s">
        <v>53</v>
      </c>
      <c r="B136" s="35">
        <v>140</v>
      </c>
      <c r="C136" s="35">
        <v>10131541781</v>
      </c>
      <c r="D136" s="43" t="s">
        <v>201</v>
      </c>
      <c r="E136" s="37">
        <v>40422</v>
      </c>
      <c r="F136" s="35" t="s">
        <v>69</v>
      </c>
      <c r="G136" s="43" t="s">
        <v>52</v>
      </c>
      <c r="H136" s="7"/>
      <c r="I136" s="9"/>
      <c r="J136" s="13"/>
      <c r="K136" s="8"/>
      <c r="L136" s="57"/>
    </row>
    <row r="137" spans="1:12" s="3" customFormat="1" ht="17.25" customHeight="1" x14ac:dyDescent="0.2">
      <c r="A137" s="57" t="s">
        <v>53</v>
      </c>
      <c r="B137" s="35">
        <v>45</v>
      </c>
      <c r="C137" s="35">
        <v>10141577645</v>
      </c>
      <c r="D137" s="43" t="s">
        <v>106</v>
      </c>
      <c r="E137" s="37">
        <v>40145</v>
      </c>
      <c r="F137" s="35" t="s">
        <v>69</v>
      </c>
      <c r="G137" s="43" t="s">
        <v>215</v>
      </c>
      <c r="H137" s="7"/>
      <c r="I137" s="9"/>
      <c r="J137" s="13"/>
      <c r="K137" s="8"/>
      <c r="L137" s="57"/>
    </row>
    <row r="138" spans="1:12" s="3" customFormat="1" ht="17.25" customHeight="1" x14ac:dyDescent="0.2">
      <c r="A138" s="57" t="s">
        <v>53</v>
      </c>
      <c r="B138" s="35">
        <v>46</v>
      </c>
      <c r="C138" s="35">
        <v>10141575322</v>
      </c>
      <c r="D138" s="43" t="s">
        <v>107</v>
      </c>
      <c r="E138" s="37">
        <v>40215</v>
      </c>
      <c r="F138" s="35" t="s">
        <v>69</v>
      </c>
      <c r="G138" s="43" t="s">
        <v>215</v>
      </c>
      <c r="H138" s="7"/>
      <c r="I138" s="9"/>
      <c r="J138" s="13"/>
      <c r="K138" s="8"/>
      <c r="L138" s="57"/>
    </row>
    <row r="139" spans="1:12" s="3" customFormat="1" ht="17.25" customHeight="1" x14ac:dyDescent="0.2">
      <c r="A139" s="57" t="s">
        <v>53</v>
      </c>
      <c r="B139" s="35">
        <v>47</v>
      </c>
      <c r="C139" s="35">
        <v>10141577847</v>
      </c>
      <c r="D139" s="43" t="s">
        <v>108</v>
      </c>
      <c r="E139" s="37">
        <v>40180</v>
      </c>
      <c r="F139" s="35" t="s">
        <v>69</v>
      </c>
      <c r="G139" s="43" t="s">
        <v>215</v>
      </c>
      <c r="H139" s="7"/>
      <c r="I139" s="9"/>
      <c r="J139" s="13"/>
      <c r="K139" s="8"/>
      <c r="L139" s="57"/>
    </row>
    <row r="140" spans="1:12" s="3" customFormat="1" ht="17.25" customHeight="1" x14ac:dyDescent="0.2">
      <c r="A140" s="57" t="s">
        <v>53</v>
      </c>
      <c r="B140" s="34">
        <v>7</v>
      </c>
      <c r="C140" s="45">
        <v>10136907804</v>
      </c>
      <c r="D140" s="46" t="s">
        <v>73</v>
      </c>
      <c r="E140" s="44">
        <v>40157</v>
      </c>
      <c r="F140" s="47" t="s">
        <v>69</v>
      </c>
      <c r="G140" s="33" t="s">
        <v>50</v>
      </c>
      <c r="H140" s="7"/>
      <c r="I140" s="9"/>
      <c r="J140" s="13"/>
      <c r="K140" s="8"/>
      <c r="L140" s="54"/>
    </row>
    <row r="141" spans="1:12" s="3" customFormat="1" ht="17.25" customHeight="1" x14ac:dyDescent="0.2">
      <c r="A141" s="57" t="s">
        <v>53</v>
      </c>
      <c r="B141" s="34">
        <v>149</v>
      </c>
      <c r="C141" s="35">
        <v>10141359700</v>
      </c>
      <c r="D141" s="43" t="s">
        <v>210</v>
      </c>
      <c r="E141" s="37">
        <v>39463</v>
      </c>
      <c r="F141" s="35" t="s">
        <v>69</v>
      </c>
      <c r="G141" s="43" t="s">
        <v>49</v>
      </c>
      <c r="H141" s="7"/>
      <c r="I141" s="9"/>
      <c r="J141" s="13"/>
      <c r="K141" s="8"/>
      <c r="L141" s="57"/>
    </row>
    <row r="142" spans="1:12" s="3" customFormat="1" ht="17.25" customHeight="1" x14ac:dyDescent="0.2">
      <c r="A142" s="57" t="s">
        <v>53</v>
      </c>
      <c r="B142" s="35">
        <v>141</v>
      </c>
      <c r="C142" s="35">
        <v>10148387045</v>
      </c>
      <c r="D142" s="43" t="s">
        <v>202</v>
      </c>
      <c r="E142" s="37">
        <v>40090</v>
      </c>
      <c r="F142" s="35" t="s">
        <v>69</v>
      </c>
      <c r="G142" s="43" t="s">
        <v>49</v>
      </c>
      <c r="H142" s="7"/>
      <c r="I142" s="9"/>
      <c r="J142" s="13"/>
      <c r="K142" s="8"/>
      <c r="L142" s="57"/>
    </row>
    <row r="143" spans="1:12" s="3" customFormat="1" ht="17.25" customHeight="1" x14ac:dyDescent="0.2">
      <c r="A143" s="57" t="s">
        <v>53</v>
      </c>
      <c r="B143" s="35">
        <v>142</v>
      </c>
      <c r="C143" s="35">
        <v>10148675924</v>
      </c>
      <c r="D143" s="43" t="s">
        <v>203</v>
      </c>
      <c r="E143" s="37">
        <v>40116</v>
      </c>
      <c r="F143" s="35" t="s">
        <v>69</v>
      </c>
      <c r="G143" s="43" t="s">
        <v>49</v>
      </c>
      <c r="H143" s="7"/>
      <c r="I143" s="9"/>
      <c r="J143" s="13"/>
      <c r="K143" s="8"/>
      <c r="L143" s="57"/>
    </row>
    <row r="144" spans="1:12" s="3" customFormat="1" ht="17.25" customHeight="1" x14ac:dyDescent="0.2">
      <c r="A144" s="57" t="s">
        <v>53</v>
      </c>
      <c r="B144" s="34">
        <v>143</v>
      </c>
      <c r="C144" s="35">
        <v>10144542613</v>
      </c>
      <c r="D144" s="43" t="s">
        <v>204</v>
      </c>
      <c r="E144" s="37">
        <v>39852</v>
      </c>
      <c r="F144" s="35" t="s">
        <v>69</v>
      </c>
      <c r="G144" s="43" t="s">
        <v>49</v>
      </c>
      <c r="H144" s="7"/>
      <c r="I144" s="9"/>
      <c r="J144" s="13"/>
      <c r="K144" s="8"/>
      <c r="L144" s="57"/>
    </row>
    <row r="145" spans="1:12" s="3" customFormat="1" ht="17.25" customHeight="1" x14ac:dyDescent="0.2">
      <c r="A145" s="57" t="s">
        <v>53</v>
      </c>
      <c r="B145" s="31">
        <v>146</v>
      </c>
      <c r="C145" s="35">
        <v>10145448955</v>
      </c>
      <c r="D145" s="43" t="s">
        <v>207</v>
      </c>
      <c r="E145" s="37">
        <v>40016</v>
      </c>
      <c r="F145" s="35" t="s">
        <v>69</v>
      </c>
      <c r="G145" s="43" t="s">
        <v>49</v>
      </c>
      <c r="H145" s="7"/>
      <c r="I145" s="9"/>
      <c r="J145" s="13"/>
      <c r="K145" s="8"/>
      <c r="L145" s="54"/>
    </row>
    <row r="146" spans="1:12" s="3" customFormat="1" ht="17.25" customHeight="1" x14ac:dyDescent="0.2">
      <c r="A146" s="57" t="s">
        <v>53</v>
      </c>
      <c r="B146" s="35">
        <v>69</v>
      </c>
      <c r="C146" s="41">
        <v>10138543666</v>
      </c>
      <c r="D146" s="43" t="s">
        <v>130</v>
      </c>
      <c r="E146" s="37">
        <v>39765</v>
      </c>
      <c r="F146" s="35" t="s">
        <v>67</v>
      </c>
      <c r="G146" s="43" t="s">
        <v>51</v>
      </c>
      <c r="H146" s="7"/>
      <c r="I146" s="9"/>
      <c r="J146" s="13"/>
      <c r="K146" s="8"/>
      <c r="L146" s="55"/>
    </row>
    <row r="147" spans="1:12" s="3" customFormat="1" ht="17.25" customHeight="1" x14ac:dyDescent="0.2">
      <c r="A147" s="57" t="s">
        <v>53</v>
      </c>
      <c r="B147" s="35">
        <v>70</v>
      </c>
      <c r="C147" s="35">
        <v>10151530148</v>
      </c>
      <c r="D147" s="36" t="s">
        <v>131</v>
      </c>
      <c r="E147" s="37">
        <v>39848</v>
      </c>
      <c r="F147" s="38" t="s">
        <v>69</v>
      </c>
      <c r="G147" s="39" t="s">
        <v>51</v>
      </c>
      <c r="H147" s="7"/>
      <c r="I147" s="9"/>
      <c r="J147" s="13"/>
      <c r="K147" s="8"/>
      <c r="L147" s="55"/>
    </row>
    <row r="148" spans="1:12" s="3" customFormat="1" ht="17.25" customHeight="1" x14ac:dyDescent="0.2">
      <c r="A148" s="57" t="s">
        <v>53</v>
      </c>
      <c r="B148" s="35">
        <v>71</v>
      </c>
      <c r="C148" s="35">
        <v>10137982379</v>
      </c>
      <c r="D148" s="36" t="s">
        <v>132</v>
      </c>
      <c r="E148" s="37">
        <v>40208</v>
      </c>
      <c r="F148" s="38" t="s">
        <v>69</v>
      </c>
      <c r="G148" s="39" t="s">
        <v>51</v>
      </c>
      <c r="H148" s="7"/>
      <c r="I148" s="9"/>
      <c r="J148" s="13"/>
      <c r="K148" s="8"/>
      <c r="L148" s="57"/>
    </row>
    <row r="149" spans="1:12" s="3" customFormat="1" ht="17.25" customHeight="1" x14ac:dyDescent="0.2">
      <c r="A149" s="57" t="s">
        <v>53</v>
      </c>
      <c r="B149" s="35">
        <v>73</v>
      </c>
      <c r="C149" s="41">
        <v>10146881929</v>
      </c>
      <c r="D149" s="36" t="s">
        <v>134</v>
      </c>
      <c r="E149" s="37">
        <v>39987</v>
      </c>
      <c r="F149" s="38" t="s">
        <v>69</v>
      </c>
      <c r="G149" s="39" t="s">
        <v>51</v>
      </c>
      <c r="H149" s="7"/>
      <c r="I149" s="9"/>
      <c r="J149" s="13"/>
      <c r="K149" s="8"/>
      <c r="L149" s="55"/>
    </row>
    <row r="150" spans="1:12" s="3" customFormat="1" ht="17.25" customHeight="1" x14ac:dyDescent="0.2">
      <c r="A150" s="57" t="s">
        <v>53</v>
      </c>
      <c r="B150" s="35">
        <v>75</v>
      </c>
      <c r="C150" s="41">
        <v>10145448652</v>
      </c>
      <c r="D150" s="36" t="s">
        <v>136</v>
      </c>
      <c r="E150" s="37">
        <v>39787</v>
      </c>
      <c r="F150" s="38" t="s">
        <v>67</v>
      </c>
      <c r="G150" s="39" t="s">
        <v>51</v>
      </c>
      <c r="H150" s="7"/>
      <c r="I150" s="9"/>
      <c r="J150" s="13"/>
      <c r="K150" s="8"/>
      <c r="L150" s="55"/>
    </row>
    <row r="151" spans="1:12" s="3" customFormat="1" ht="17.25" customHeight="1" x14ac:dyDescent="0.2">
      <c r="A151" s="57" t="s">
        <v>53</v>
      </c>
      <c r="B151" s="31">
        <v>12</v>
      </c>
      <c r="C151" s="31">
        <v>10143967380</v>
      </c>
      <c r="D151" s="1" t="s">
        <v>78</v>
      </c>
      <c r="E151" s="44">
        <v>40004</v>
      </c>
      <c r="F151" s="31" t="s">
        <v>67</v>
      </c>
      <c r="G151" s="48" t="s">
        <v>36</v>
      </c>
      <c r="H151" s="7"/>
      <c r="I151" s="9"/>
      <c r="J151" s="13"/>
      <c r="K151" s="8"/>
      <c r="L151" s="55"/>
    </row>
    <row r="152" spans="1:12" s="3" customFormat="1" ht="17.25" customHeight="1" x14ac:dyDescent="0.2">
      <c r="A152" s="55" t="s">
        <v>53</v>
      </c>
      <c r="B152" s="35">
        <v>24</v>
      </c>
      <c r="C152" s="35">
        <v>10146254762</v>
      </c>
      <c r="D152" s="43" t="s">
        <v>85</v>
      </c>
      <c r="E152" s="37">
        <v>40284</v>
      </c>
      <c r="F152" s="35" t="s">
        <v>67</v>
      </c>
      <c r="G152" s="39" t="s">
        <v>36</v>
      </c>
      <c r="H152" s="7"/>
      <c r="I152" s="9"/>
      <c r="J152" s="13"/>
      <c r="K152" s="8"/>
      <c r="L152" s="57"/>
    </row>
    <row r="153" spans="1:12" s="3" customFormat="1" ht="17.25" customHeight="1" x14ac:dyDescent="0.2">
      <c r="A153" s="55" t="s">
        <v>53</v>
      </c>
      <c r="B153" s="35">
        <v>25</v>
      </c>
      <c r="C153" s="35">
        <v>10144098837</v>
      </c>
      <c r="D153" s="43" t="s">
        <v>86</v>
      </c>
      <c r="E153" s="37">
        <v>40185</v>
      </c>
      <c r="F153" s="35" t="s">
        <v>67</v>
      </c>
      <c r="G153" s="39" t="s">
        <v>36</v>
      </c>
      <c r="H153" s="7"/>
      <c r="I153" s="9"/>
      <c r="J153" s="13"/>
      <c r="K153" s="8"/>
      <c r="L153" s="57"/>
    </row>
    <row r="154" spans="1:12" s="3" customFormat="1" ht="17.25" customHeight="1" x14ac:dyDescent="0.2">
      <c r="A154" s="55" t="s">
        <v>53</v>
      </c>
      <c r="B154" s="35">
        <v>26</v>
      </c>
      <c r="C154" s="35">
        <v>10143689215</v>
      </c>
      <c r="D154" s="43" t="s">
        <v>87</v>
      </c>
      <c r="E154" s="37">
        <v>40319</v>
      </c>
      <c r="F154" s="35" t="s">
        <v>67</v>
      </c>
      <c r="G154" s="39" t="s">
        <v>36</v>
      </c>
      <c r="H154" s="7"/>
      <c r="I154" s="9"/>
      <c r="J154" s="13"/>
      <c r="K154" s="8"/>
      <c r="L154" s="57"/>
    </row>
    <row r="155" spans="1:12" s="3" customFormat="1" ht="17.25" customHeight="1" x14ac:dyDescent="0.2">
      <c r="A155" s="55" t="s">
        <v>53</v>
      </c>
      <c r="B155" s="35">
        <v>27</v>
      </c>
      <c r="C155" s="35">
        <v>10143899682</v>
      </c>
      <c r="D155" s="43" t="s">
        <v>88</v>
      </c>
      <c r="E155" s="37">
        <v>40193</v>
      </c>
      <c r="F155" s="35" t="s">
        <v>67</v>
      </c>
      <c r="G155" s="39" t="s">
        <v>36</v>
      </c>
      <c r="H155" s="7"/>
      <c r="I155" s="9"/>
      <c r="J155" s="13"/>
      <c r="K155" s="8"/>
      <c r="L155" s="57"/>
    </row>
    <row r="156" spans="1:12" s="3" customFormat="1" ht="17.25" customHeight="1" x14ac:dyDescent="0.2">
      <c r="A156" s="55" t="s">
        <v>53</v>
      </c>
      <c r="B156" s="35">
        <v>28</v>
      </c>
      <c r="C156" s="35">
        <v>10150386457</v>
      </c>
      <c r="D156" s="43" t="s">
        <v>89</v>
      </c>
      <c r="E156" s="37">
        <v>40256</v>
      </c>
      <c r="F156" s="35" t="s">
        <v>67</v>
      </c>
      <c r="G156" s="39" t="s">
        <v>36</v>
      </c>
      <c r="H156" s="7"/>
      <c r="I156" s="9"/>
      <c r="J156" s="13"/>
      <c r="K156" s="8"/>
      <c r="L156" s="57"/>
    </row>
    <row r="157" spans="1:12" s="3" customFormat="1" ht="17.25" customHeight="1" x14ac:dyDescent="0.2">
      <c r="A157" s="55" t="s">
        <v>53</v>
      </c>
      <c r="B157" s="35">
        <v>80</v>
      </c>
      <c r="C157" s="35">
        <v>10130305740</v>
      </c>
      <c r="D157" s="43" t="s">
        <v>141</v>
      </c>
      <c r="E157" s="37">
        <v>40147</v>
      </c>
      <c r="F157" s="35" t="s">
        <v>69</v>
      </c>
      <c r="G157" s="43" t="s">
        <v>46</v>
      </c>
      <c r="H157" s="7"/>
      <c r="I157" s="9"/>
      <c r="J157" s="13"/>
      <c r="K157" s="8"/>
      <c r="L157" s="55"/>
    </row>
    <row r="158" spans="1:12" s="3" customFormat="1" ht="17.25" customHeight="1" x14ac:dyDescent="0.2">
      <c r="A158" s="55" t="s">
        <v>53</v>
      </c>
      <c r="B158" s="35">
        <v>81</v>
      </c>
      <c r="C158" s="35">
        <v>10130306447</v>
      </c>
      <c r="D158" s="43" t="s">
        <v>142</v>
      </c>
      <c r="E158" s="37">
        <v>39897</v>
      </c>
      <c r="F158" s="35" t="s">
        <v>69</v>
      </c>
      <c r="G158" s="43" t="s">
        <v>46</v>
      </c>
      <c r="H158" s="7"/>
      <c r="I158" s="9"/>
      <c r="J158" s="13"/>
      <c r="K158" s="8"/>
      <c r="L158" s="55"/>
    </row>
    <row r="159" spans="1:12" s="3" customFormat="1" ht="17.25" customHeight="1" x14ac:dyDescent="0.2">
      <c r="A159" s="55" t="s">
        <v>53</v>
      </c>
      <c r="B159" s="35">
        <v>76</v>
      </c>
      <c r="C159" s="41">
        <v>10118633610</v>
      </c>
      <c r="D159" s="36" t="s">
        <v>137</v>
      </c>
      <c r="E159" s="37">
        <v>40101</v>
      </c>
      <c r="F159" s="38" t="s">
        <v>69</v>
      </c>
      <c r="G159" s="39" t="s">
        <v>216</v>
      </c>
      <c r="H159" s="7"/>
      <c r="I159" s="9"/>
      <c r="J159" s="13"/>
      <c r="K159" s="8"/>
      <c r="L159" s="55"/>
    </row>
    <row r="160" spans="1:12" s="3" customFormat="1" ht="17.25" customHeight="1" x14ac:dyDescent="0.2">
      <c r="A160" s="55" t="s">
        <v>53</v>
      </c>
      <c r="B160" s="35">
        <v>77</v>
      </c>
      <c r="C160" s="41">
        <v>10127394629</v>
      </c>
      <c r="D160" s="36" t="s">
        <v>138</v>
      </c>
      <c r="E160" s="37">
        <v>39965</v>
      </c>
      <c r="F160" s="38" t="s">
        <v>69</v>
      </c>
      <c r="G160" s="39" t="s">
        <v>216</v>
      </c>
      <c r="H160" s="7"/>
      <c r="I160" s="9"/>
      <c r="J160" s="13"/>
      <c r="K160" s="8"/>
      <c r="L160" s="55"/>
    </row>
    <row r="161" spans="1:12" s="3" customFormat="1" ht="17.25" customHeight="1" x14ac:dyDescent="0.2">
      <c r="A161" s="55" t="s">
        <v>53</v>
      </c>
      <c r="B161" s="35">
        <v>78</v>
      </c>
      <c r="C161" s="41">
        <v>10144505025</v>
      </c>
      <c r="D161" s="36" t="s">
        <v>139</v>
      </c>
      <c r="E161" s="37">
        <v>39609</v>
      </c>
      <c r="F161" s="38" t="s">
        <v>69</v>
      </c>
      <c r="G161" s="39" t="s">
        <v>216</v>
      </c>
      <c r="H161" s="7"/>
      <c r="I161" s="9"/>
      <c r="J161" s="13"/>
      <c r="K161" s="8"/>
      <c r="L161" s="55"/>
    </row>
    <row r="162" spans="1:12" s="3" customFormat="1" ht="17.25" customHeight="1" x14ac:dyDescent="0.2">
      <c r="A162" s="55" t="s">
        <v>53</v>
      </c>
      <c r="B162" s="35">
        <v>79</v>
      </c>
      <c r="C162" s="41">
        <v>10132008391</v>
      </c>
      <c r="D162" s="36" t="s">
        <v>140</v>
      </c>
      <c r="E162" s="37">
        <v>39979</v>
      </c>
      <c r="F162" s="38" t="s">
        <v>69</v>
      </c>
      <c r="G162" s="39" t="s">
        <v>216</v>
      </c>
      <c r="H162" s="7"/>
      <c r="I162" s="9"/>
      <c r="J162" s="13"/>
      <c r="K162" s="8"/>
      <c r="L162" s="55"/>
    </row>
    <row r="163" spans="1:12" s="3" customFormat="1" ht="17.25" customHeight="1" x14ac:dyDescent="0.2">
      <c r="A163" s="54" t="s">
        <v>54</v>
      </c>
      <c r="B163" s="35">
        <v>120</v>
      </c>
      <c r="C163" s="35">
        <v>10143841886</v>
      </c>
      <c r="D163" s="36" t="s">
        <v>181</v>
      </c>
      <c r="E163" s="37">
        <v>39548</v>
      </c>
      <c r="F163" s="38" t="s">
        <v>31</v>
      </c>
      <c r="G163" s="39" t="s">
        <v>42</v>
      </c>
      <c r="H163" s="7"/>
      <c r="I163" s="9"/>
      <c r="J163" s="13"/>
      <c r="K163" s="8"/>
      <c r="L163" s="57"/>
    </row>
    <row r="164" spans="1:12" s="3" customFormat="1" ht="17.25" customHeight="1" x14ac:dyDescent="0.2">
      <c r="A164" s="54" t="s">
        <v>54</v>
      </c>
      <c r="B164" s="35">
        <v>63</v>
      </c>
      <c r="C164" s="41">
        <v>10139215996</v>
      </c>
      <c r="D164" s="36" t="s">
        <v>124</v>
      </c>
      <c r="E164" s="50">
        <v>39552</v>
      </c>
      <c r="F164" s="38" t="s">
        <v>67</v>
      </c>
      <c r="G164" s="39" t="s">
        <v>24</v>
      </c>
      <c r="H164" s="7"/>
      <c r="I164" s="9"/>
      <c r="J164" s="13"/>
      <c r="K164" s="8"/>
      <c r="L164" s="55"/>
    </row>
    <row r="165" spans="1:12" s="3" customFormat="1" ht="17.25" customHeight="1" x14ac:dyDescent="0.2">
      <c r="A165" s="55" t="s">
        <v>54</v>
      </c>
      <c r="B165" s="35">
        <v>66</v>
      </c>
      <c r="C165" s="41">
        <v>10144340024</v>
      </c>
      <c r="D165" s="36" t="s">
        <v>127</v>
      </c>
      <c r="E165" s="37">
        <v>40185</v>
      </c>
      <c r="F165" s="38" t="s">
        <v>69</v>
      </c>
      <c r="G165" s="39" t="s">
        <v>24</v>
      </c>
      <c r="H165" s="7"/>
      <c r="I165" s="9"/>
      <c r="J165" s="13"/>
      <c r="K165" s="8"/>
      <c r="L165" s="56"/>
    </row>
    <row r="166" spans="1:12" s="3" customFormat="1" ht="17.25" customHeight="1" x14ac:dyDescent="0.2">
      <c r="A166" s="54" t="s">
        <v>54</v>
      </c>
      <c r="B166" s="31">
        <v>147</v>
      </c>
      <c r="C166" s="35">
        <v>10114521719</v>
      </c>
      <c r="D166" s="43" t="s">
        <v>208</v>
      </c>
      <c r="E166" s="37">
        <v>39779</v>
      </c>
      <c r="F166" s="35" t="s">
        <v>31</v>
      </c>
      <c r="G166" s="43" t="s">
        <v>49</v>
      </c>
      <c r="H166" s="7"/>
      <c r="I166" s="9"/>
      <c r="J166" s="13"/>
      <c r="K166" s="8"/>
      <c r="L166" s="57"/>
    </row>
    <row r="167" spans="1:12" s="3" customFormat="1" ht="17.25" customHeight="1" x14ac:dyDescent="0.2">
      <c r="A167" s="55" t="s">
        <v>54</v>
      </c>
      <c r="B167" s="34">
        <v>144</v>
      </c>
      <c r="C167" s="35">
        <v>10148319145</v>
      </c>
      <c r="D167" s="43" t="s">
        <v>205</v>
      </c>
      <c r="E167" s="37">
        <v>39842</v>
      </c>
      <c r="F167" s="35" t="s">
        <v>69</v>
      </c>
      <c r="G167" s="43" t="s">
        <v>49</v>
      </c>
      <c r="H167" s="7"/>
      <c r="I167" s="9"/>
      <c r="J167" s="13"/>
      <c r="K167" s="8"/>
      <c r="L167" s="57"/>
    </row>
    <row r="168" spans="1:12" s="3" customFormat="1" ht="17.25" customHeight="1" x14ac:dyDescent="0.2">
      <c r="A168" s="55" t="s">
        <v>54</v>
      </c>
      <c r="B168" s="35">
        <v>119</v>
      </c>
      <c r="C168" s="41">
        <v>10145018014</v>
      </c>
      <c r="D168" s="36" t="s">
        <v>180</v>
      </c>
      <c r="E168" s="37">
        <v>40092</v>
      </c>
      <c r="F168" s="38" t="s">
        <v>69</v>
      </c>
      <c r="G168" s="39" t="s">
        <v>37</v>
      </c>
      <c r="H168" s="7"/>
      <c r="I168" s="9"/>
      <c r="J168" s="13"/>
      <c r="K168" s="8"/>
      <c r="L168" s="55"/>
    </row>
    <row r="169" spans="1:12" s="3" customFormat="1" ht="17.25" customHeight="1" x14ac:dyDescent="0.2">
      <c r="A169" s="31"/>
      <c r="B169" s="35"/>
      <c r="C169" s="41"/>
      <c r="D169" s="36"/>
      <c r="E169" s="37"/>
      <c r="F169" s="38"/>
      <c r="G169" s="53"/>
      <c r="H169" s="7"/>
      <c r="I169" s="9"/>
      <c r="J169" s="13"/>
      <c r="K169" s="8"/>
      <c r="L169" s="8"/>
    </row>
    <row r="170" spans="1:12" s="3" customFormat="1" ht="4.5" customHeight="1" x14ac:dyDescent="0.2">
      <c r="A170" s="6"/>
      <c r="B170" s="6"/>
      <c r="C170" s="5"/>
      <c r="D170" s="5"/>
      <c r="E170" s="5"/>
      <c r="F170" s="6"/>
      <c r="G170" s="5"/>
      <c r="H170" s="7"/>
      <c r="I170" s="7"/>
      <c r="J170" s="8"/>
      <c r="K170" s="8"/>
      <c r="L170" s="8"/>
    </row>
    <row r="171" spans="1:12" ht="12.75" customHeight="1" x14ac:dyDescent="0.2">
      <c r="A171" s="58" t="s">
        <v>3</v>
      </c>
      <c r="B171" s="58"/>
      <c r="C171" s="58"/>
      <c r="D171" s="58"/>
      <c r="E171" s="26"/>
      <c r="F171" s="26"/>
      <c r="G171" s="58" t="s">
        <v>4</v>
      </c>
      <c r="H171" s="58"/>
      <c r="I171" s="58"/>
      <c r="J171" s="58"/>
      <c r="K171" s="58"/>
      <c r="L171" s="58"/>
    </row>
    <row r="172" spans="1:12" s="15" customFormat="1" ht="12" customHeight="1" x14ac:dyDescent="0.2">
      <c r="A172" s="15" t="s">
        <v>227</v>
      </c>
      <c r="C172" s="27"/>
      <c r="G172" s="27" t="s">
        <v>32</v>
      </c>
      <c r="H172" s="70">
        <v>18</v>
      </c>
      <c r="I172" s="28"/>
      <c r="K172" s="29" t="s">
        <v>30</v>
      </c>
      <c r="L172" s="22">
        <f>COUNTIF(F23:F160,"ЗМС")</f>
        <v>0</v>
      </c>
    </row>
    <row r="173" spans="1:12" s="15" customFormat="1" ht="12" customHeight="1" x14ac:dyDescent="0.2">
      <c r="A173" s="15" t="s">
        <v>228</v>
      </c>
      <c r="C173" s="30"/>
      <c r="G173" s="27" t="s">
        <v>25</v>
      </c>
      <c r="H173" s="70">
        <f>H174+H179</f>
        <v>146</v>
      </c>
      <c r="I173" s="28"/>
      <c r="K173" s="29" t="s">
        <v>18</v>
      </c>
      <c r="L173" s="22">
        <f>COUNTIF(F23:F160,"МСМК")</f>
        <v>0</v>
      </c>
    </row>
    <row r="174" spans="1:12" s="15" customFormat="1" ht="12" customHeight="1" x14ac:dyDescent="0.2">
      <c r="A174" s="15" t="s">
        <v>229</v>
      </c>
      <c r="C174" s="22"/>
      <c r="G174" s="27" t="s">
        <v>26</v>
      </c>
      <c r="H174" s="70">
        <f>H175+H176+H178+H177</f>
        <v>140</v>
      </c>
      <c r="I174" s="28"/>
      <c r="K174" s="29" t="s">
        <v>21</v>
      </c>
      <c r="L174" s="22">
        <f>COUNTIF(F23:F160,"МС")</f>
        <v>0</v>
      </c>
    </row>
    <row r="175" spans="1:12" s="15" customFormat="1" ht="12" customHeight="1" x14ac:dyDescent="0.2">
      <c r="A175" s="15" t="s">
        <v>230</v>
      </c>
      <c r="C175" s="22"/>
      <c r="G175" s="27" t="s">
        <v>27</v>
      </c>
      <c r="H175" s="70">
        <f>COUNT(A23:A169)</f>
        <v>83</v>
      </c>
      <c r="I175" s="28"/>
      <c r="K175" s="29" t="s">
        <v>31</v>
      </c>
      <c r="L175" s="22">
        <f>COUNTIF(F23:F160,"КМС")</f>
        <v>42</v>
      </c>
    </row>
    <row r="176" spans="1:12" s="15" customFormat="1" ht="12" customHeight="1" x14ac:dyDescent="0.2">
      <c r="C176" s="22"/>
      <c r="G176" s="27" t="s">
        <v>28</v>
      </c>
      <c r="H176" s="70">
        <f>COUNTIF(A23:A162,"НФ")</f>
        <v>57</v>
      </c>
      <c r="I176" s="28"/>
      <c r="K176" s="29" t="s">
        <v>67</v>
      </c>
      <c r="L176" s="22">
        <f>COUNTIF(F23:F160,"1 сп.р.")</f>
        <v>44</v>
      </c>
    </row>
    <row r="177" spans="1:12" s="15" customFormat="1" ht="12" customHeight="1" x14ac:dyDescent="0.2">
      <c r="C177" s="22"/>
      <c r="G177" s="29" t="s">
        <v>55</v>
      </c>
      <c r="H177" s="70">
        <f>COUNTIF(A23:A160,"ЛИМ")</f>
        <v>0</v>
      </c>
      <c r="I177" s="28"/>
      <c r="K177" s="23" t="s">
        <v>69</v>
      </c>
      <c r="L177" s="22">
        <f>COUNTIF(F23:F171,"2 сп.р.")</f>
        <v>57</v>
      </c>
    </row>
    <row r="178" spans="1:12" s="15" customFormat="1" ht="12" customHeight="1" x14ac:dyDescent="0.2">
      <c r="G178" s="27" t="s">
        <v>33</v>
      </c>
      <c r="H178" s="70">
        <f>COUNTIF(A23:A160,"ДСКВ")</f>
        <v>0</v>
      </c>
      <c r="I178" s="28"/>
      <c r="K178" s="23" t="s">
        <v>226</v>
      </c>
      <c r="L178" s="22">
        <f>COUNTIF(F23:F160,"3 сп.р.")</f>
        <v>0</v>
      </c>
    </row>
    <row r="179" spans="1:12" s="15" customFormat="1" ht="12" customHeight="1" x14ac:dyDescent="0.2">
      <c r="G179" s="27" t="s">
        <v>29</v>
      </c>
      <c r="H179" s="70">
        <f>COUNTIF(A23:A170,"НС")</f>
        <v>6</v>
      </c>
      <c r="I179" s="28"/>
    </row>
    <row r="180" spans="1:12" s="3" customFormat="1" ht="6.75" customHeight="1" x14ac:dyDescent="0.2">
      <c r="A180" s="1"/>
      <c r="B180" s="6"/>
      <c r="C180" s="6"/>
      <c r="D180" s="1"/>
      <c r="E180" s="1"/>
      <c r="F180" s="1"/>
      <c r="G180" s="1"/>
      <c r="H180" s="1"/>
      <c r="I180" s="1"/>
      <c r="J180" s="4"/>
      <c r="K180" s="1"/>
      <c r="L180" s="1"/>
    </row>
    <row r="181" spans="1:12" ht="15.75" customHeight="1" x14ac:dyDescent="0.2">
      <c r="A181" s="58" t="str">
        <f>A16</f>
        <v>ТЕХНИЧЕСКИЙ ДЕЛЕГАТ ФВСР:</v>
      </c>
      <c r="B181" s="58"/>
      <c r="C181" s="58"/>
      <c r="D181" s="58" t="str">
        <f>A17</f>
        <v>ГЛАВНЫЙ СУДЬЯ:</v>
      </c>
      <c r="E181" s="58"/>
      <c r="F181" s="58"/>
      <c r="G181" s="58" t="str">
        <f>A18</f>
        <v>ГЛАВНЫЙ СЕКРЕТАРЬ:</v>
      </c>
      <c r="H181" s="58"/>
      <c r="I181" s="58"/>
      <c r="J181" s="58" t="str">
        <f>A19</f>
        <v>СУДЬЯ НА ФИНИШЕ:</v>
      </c>
      <c r="K181" s="58"/>
      <c r="L181" s="58"/>
    </row>
    <row r="182" spans="1:12" ht="9.75" customHeight="1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</row>
    <row r="183" spans="1:12" ht="9.75" customHeight="1" x14ac:dyDescent="0.2">
      <c r="A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9.75" customHeight="1" x14ac:dyDescent="0.2">
      <c r="A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9.75" customHeight="1" x14ac:dyDescent="0.2">
      <c r="A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9.75" customHeight="1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</row>
    <row r="187" spans="1:12" ht="9.75" customHeight="1" x14ac:dyDescent="0.2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</row>
    <row r="188" spans="1:12" ht="15.75" customHeight="1" x14ac:dyDescent="0.2">
      <c r="A188" s="59" t="str">
        <f>G16</f>
        <v/>
      </c>
      <c r="B188" s="59"/>
      <c r="C188" s="59"/>
      <c r="D188" s="59" t="str">
        <f>G17</f>
        <v>Юдина Л.Н. (ВК, Краснодарский край)</v>
      </c>
      <c r="E188" s="59"/>
      <c r="F188" s="59"/>
      <c r="G188" s="59" t="str">
        <f>G18</f>
        <v>Солукова Н.В. (ВК., Краснодарский край)</v>
      </c>
      <c r="H188" s="59"/>
      <c r="I188" s="59"/>
      <c r="J188" s="59" t="str">
        <f>G19</f>
        <v>Бородавкин С.В. (1К., Краснодарский край)</v>
      </c>
      <c r="K188" s="59"/>
      <c r="L188" s="59"/>
    </row>
    <row r="189" spans="1:12" s="3" customFormat="1" ht="14.25" customHeight="1" x14ac:dyDescent="0.2">
      <c r="A189" s="1"/>
      <c r="B189" s="6"/>
      <c r="C189" s="6"/>
      <c r="D189" s="1"/>
      <c r="E189" s="1"/>
      <c r="F189" s="1"/>
      <c r="G189" s="1"/>
      <c r="H189" s="1"/>
      <c r="I189" s="1"/>
      <c r="J189" s="4"/>
      <c r="K189" s="1"/>
      <c r="L189" s="1"/>
    </row>
    <row r="197" ht="9.75" customHeight="1" x14ac:dyDescent="0.2"/>
  </sheetData>
  <sortState xmlns:xlrd2="http://schemas.microsoft.com/office/spreadsheetml/2017/richdata2" ref="A106:G162">
    <sortCondition ref="G106:G162"/>
  </sortState>
  <mergeCells count="44">
    <mergeCell ref="A171:D171"/>
    <mergeCell ref="G171:L171"/>
    <mergeCell ref="L21:L22"/>
    <mergeCell ref="A15:G15"/>
    <mergeCell ref="K21:K22"/>
    <mergeCell ref="I21:I22"/>
    <mergeCell ref="J21:J22"/>
    <mergeCell ref="C21:C22"/>
    <mergeCell ref="D21:D22"/>
    <mergeCell ref="A21:A22"/>
    <mergeCell ref="B21:B22"/>
    <mergeCell ref="H15:L15"/>
    <mergeCell ref="E21:E22"/>
    <mergeCell ref="G21:G22"/>
    <mergeCell ref="H21:H22"/>
    <mergeCell ref="F21:F22"/>
    <mergeCell ref="A1:L1"/>
    <mergeCell ref="A2:L2"/>
    <mergeCell ref="A3:L3"/>
    <mergeCell ref="A4:L4"/>
    <mergeCell ref="A5:L5"/>
    <mergeCell ref="A13:D13"/>
    <mergeCell ref="A14:D14"/>
    <mergeCell ref="A6:L6"/>
    <mergeCell ref="A7:L7"/>
    <mergeCell ref="A9:L9"/>
    <mergeCell ref="A8:L8"/>
    <mergeCell ref="A12:L12"/>
    <mergeCell ref="A10:L10"/>
    <mergeCell ref="A11:L11"/>
    <mergeCell ref="J181:L181"/>
    <mergeCell ref="J188:L188"/>
    <mergeCell ref="A188:C188"/>
    <mergeCell ref="D181:F181"/>
    <mergeCell ref="D188:F188"/>
    <mergeCell ref="G181:I181"/>
    <mergeCell ref="G188:I188"/>
    <mergeCell ref="A182:E182"/>
    <mergeCell ref="F182:L182"/>
    <mergeCell ref="A186:E186"/>
    <mergeCell ref="F186:L186"/>
    <mergeCell ref="A187:E187"/>
    <mergeCell ref="F187:L187"/>
    <mergeCell ref="A181:C181"/>
  </mergeCells>
  <conditionalFormatting sqref="B2">
    <cfRule type="duplicateValues" dxfId="20" priority="36"/>
  </conditionalFormatting>
  <conditionalFormatting sqref="B3">
    <cfRule type="duplicateValues" dxfId="19" priority="35"/>
  </conditionalFormatting>
  <conditionalFormatting sqref="B4">
    <cfRule type="duplicateValues" dxfId="18" priority="34"/>
  </conditionalFormatting>
  <conditionalFormatting sqref="B172:B180 B1 B6:B7 B9:B11 B16:B22 B182:B187 B189:B1048576">
    <cfRule type="duplicateValues" dxfId="17" priority="37"/>
  </conditionalFormatting>
  <conditionalFormatting sqref="G178:G179 G172:G176">
    <cfRule type="duplicateValues" dxfId="16" priority="44"/>
  </conditionalFormatting>
  <conditionalFormatting sqref="C43">
    <cfRule type="duplicateValues" dxfId="15" priority="14"/>
  </conditionalFormatting>
  <conditionalFormatting sqref="C77">
    <cfRule type="duplicateValues" dxfId="14" priority="13"/>
  </conditionalFormatting>
  <conditionalFormatting sqref="C129">
    <cfRule type="duplicateValues" dxfId="13" priority="12"/>
  </conditionalFormatting>
  <conditionalFormatting sqref="C24">
    <cfRule type="duplicateValues" dxfId="12" priority="11"/>
  </conditionalFormatting>
  <conditionalFormatting sqref="C138">
    <cfRule type="duplicateValues" dxfId="11" priority="10"/>
  </conditionalFormatting>
  <conditionalFormatting sqref="C82">
    <cfRule type="duplicateValues" dxfId="10" priority="9"/>
  </conditionalFormatting>
  <conditionalFormatting sqref="C101">
    <cfRule type="duplicateValues" dxfId="9" priority="8"/>
  </conditionalFormatting>
  <conditionalFormatting sqref="C102">
    <cfRule type="duplicateValues" dxfId="8" priority="7"/>
  </conditionalFormatting>
  <conditionalFormatting sqref="C27">
    <cfRule type="duplicateValues" dxfId="7" priority="6"/>
  </conditionalFormatting>
  <conditionalFormatting sqref="C119">
    <cfRule type="duplicateValues" dxfId="6" priority="5"/>
  </conditionalFormatting>
  <conditionalFormatting sqref="C131">
    <cfRule type="duplicateValues" dxfId="5" priority="4"/>
  </conditionalFormatting>
  <conditionalFormatting sqref="C88">
    <cfRule type="duplicateValues" dxfId="4" priority="3"/>
  </conditionalFormatting>
  <conditionalFormatting sqref="C73">
    <cfRule type="duplicateValues" dxfId="3" priority="2"/>
  </conditionalFormatting>
  <conditionalFormatting sqref="C76">
    <cfRule type="duplicateValues" dxfId="2" priority="1"/>
  </conditionalFormatting>
  <conditionalFormatting sqref="B23:B169">
    <cfRule type="duplicateValues" dxfId="1" priority="101"/>
  </conditionalFormatting>
  <conditionalFormatting sqref="C130 C44 C78:C81 C25:C26 C103:C118 C139:C169 C28:C42 C120:C128 C132:C137 C74:C75 C46 C48:C72 C23 C83:C86 C89:C100">
    <cfRule type="duplicateValues" dxfId="0" priority="103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Fujitsu</cp:lastModifiedBy>
  <cp:lastPrinted>2020-11-13T01:28:07Z</cp:lastPrinted>
  <dcterms:created xsi:type="dcterms:W3CDTF">1996-10-08T23:32:33Z</dcterms:created>
  <dcterms:modified xsi:type="dcterms:W3CDTF">2024-04-06T11:47:58Z</dcterms:modified>
</cp:coreProperties>
</file>