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5EE3E54B-FAE8-4753-B80E-458CF50DBF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итог Ж" sheetId="14" r:id="rId1"/>
  </sheets>
  <definedNames>
    <definedName name="_xlnm.Print_Titles" localSheetId="0">'итог Ж'!$21:$22</definedName>
    <definedName name="_xlnm.Print_Area" localSheetId="0">'итог Ж'!$A$1:$R$70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14" l="1"/>
  <c r="R62" i="14"/>
  <c r="R61" i="14"/>
  <c r="R60" i="14"/>
  <c r="R59" i="14"/>
  <c r="R58" i="14"/>
  <c r="R57" i="14"/>
  <c r="H64" i="14"/>
  <c r="H63" i="14"/>
  <c r="H62" i="14"/>
  <c r="H61" i="14"/>
  <c r="H60" i="14"/>
  <c r="H59" i="14" l="1"/>
  <c r="H58" i="14" s="1"/>
</calcChain>
</file>

<file path=xl/sharedStrings.xml><?xml version="1.0" encoding="utf-8"?>
<sst xmlns="http://schemas.openxmlformats.org/spreadsheetml/2006/main" count="189" uniqueCount="120">
  <si>
    <t>ИНФОРМАЦИЯ О ЖЮРИ И ГСК СОРЕВНОВАНИЙ:</t>
  </si>
  <si>
    <t>ТЕХНИЧЕСКИЙ ДЕЛЕГАТ ФВСР:</t>
  </si>
  <si>
    <t>НОМЕР</t>
  </si>
  <si>
    <t>ФАМИЛИЯ ИМЯ</t>
  </si>
  <si>
    <t>МС</t>
  </si>
  <si>
    <t>КМС</t>
  </si>
  <si>
    <t>ГЛАВНЫЙ СУДЬЯ</t>
  </si>
  <si>
    <t>ТЕХНИЧЕСКИЕ ДАННЫЕ ТРАССЫ:</t>
  </si>
  <si>
    <t>МЕСТО</t>
  </si>
  <si>
    <t>ПРИМЕЧАНИЕ</t>
  </si>
  <si>
    <t>ПЕЧЕРСКИХ Анастасия</t>
  </si>
  <si>
    <t>СЫРАДОЕВА Маргарита</t>
  </si>
  <si>
    <t>СЪЕДИНА Александра</t>
  </si>
  <si>
    <t>ФАДЕЕВА Екатерина</t>
  </si>
  <si>
    <t>Хабаровский край</t>
  </si>
  <si>
    <t>ОШУРКОВА Елизавета</t>
  </si>
  <si>
    <t>БУНЕЕВА Дарья</t>
  </si>
  <si>
    <t>Иркутская область</t>
  </si>
  <si>
    <t>КУЗНЕЦОВА Ирина</t>
  </si>
  <si>
    <t>АРЧИБАСОВА Елизавета</t>
  </si>
  <si>
    <t>КРЫЛОВА Седа</t>
  </si>
  <si>
    <t>ЧУРЕНКОВА Таисия</t>
  </si>
  <si>
    <t>Удмуртская Республика</t>
  </si>
  <si>
    <t>НОВИКОВА Кристина</t>
  </si>
  <si>
    <t>СЕМЕНЦОВА Ксения</t>
  </si>
  <si>
    <t>НС</t>
  </si>
  <si>
    <t>ТЕРРИТОРИАЛЬНАЯ ПРИНАДЛЕЖНОСТЬ</t>
  </si>
  <si>
    <t>РЕЗУЛЬТАТ</t>
  </si>
  <si>
    <t>ОТСТАВАНИЕ</t>
  </si>
  <si>
    <t>ГЛАВНЫЙ СУДЬЯ:</t>
  </si>
  <si>
    <t>ГЛАВНЫЙ СЕКРЕТАРЬ:</t>
  </si>
  <si>
    <t>СУДЬЯ НА ФИНИШЕ:</t>
  </si>
  <si>
    <t>ГЛАВНЫЙ СЕКРЕТАРЬ</t>
  </si>
  <si>
    <t>г. Санкт-Петербург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</si>
  <si>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</si>
  <si>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</si>
  <si>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Удмуртской Республики</t>
  </si>
  <si>
    <t>Самарская область</t>
  </si>
  <si>
    <t xml:space="preserve">САДРОВ Е.В. (1К, г. ИЖЕВСК) </t>
  </si>
  <si>
    <t>Министерство по физической культуре и спорту Удмуртской Республики</t>
  </si>
  <si>
    <t>УВАРОВА Марина</t>
  </si>
  <si>
    <t>ФОМИНА Дарья</t>
  </si>
  <si>
    <t>САБЛИНА Валерия</t>
  </si>
  <si>
    <t>Новосибирская область</t>
  </si>
  <si>
    <t>МАЛЕРВЕЙН Любовь</t>
  </si>
  <si>
    <t>КАНЕЕВА Дарья</t>
  </si>
  <si>
    <t>по велосипедному спорту</t>
  </si>
  <si>
    <t xml:space="preserve">ХАРИН В.В. (ВК, г. ИЖЕВСК) </t>
  </si>
  <si>
    <t xml:space="preserve">ЖДАНОВ В.С. (1К, г. ИЖЕВСК) </t>
  </si>
  <si>
    <t>КОД UCI</t>
  </si>
  <si>
    <t>РАЗРЯД,
ЗВАНИЕ</t>
  </si>
  <si>
    <t>СКОРОСТЬ км/ч</t>
  </si>
  <si>
    <t>ПОГОДНЫЕ УСЛОВИЯ</t>
  </si>
  <si>
    <t>СТАТИСТИКА ГОНКИ</t>
  </si>
  <si>
    <t>СУДЬЯ НА ФИНИШЕ</t>
  </si>
  <si>
    <t>Краснодарский край</t>
  </si>
  <si>
    <t>Женщины</t>
  </si>
  <si>
    <t>ИТОГОВЫЙ ПРОТОКОЛ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</si>
  <si>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</si>
  <si>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</si>
  <si>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</si>
  <si>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1 этап</t>
  </si>
  <si>
    <t>2 этап</t>
  </si>
  <si>
    <t>3 этап</t>
  </si>
  <si>
    <t>СЕМЫШЕВА Таисия</t>
  </si>
  <si>
    <t>Воронежская область</t>
  </si>
  <si>
    <t>БОРОНИНА Валерия</t>
  </si>
  <si>
    <t>ТИСЛЕНКО Дарья</t>
  </si>
  <si>
    <t>ТИСЛЕНКО Елизавета</t>
  </si>
  <si>
    <t>БАВЫКИНА Елизавета</t>
  </si>
  <si>
    <t>СИМАКОВА Алена</t>
  </si>
  <si>
    <t>МАРТЫНОВА Гюнель</t>
  </si>
  <si>
    <t>ЛИХАНОВА Марина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</si>
  <si>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15 - 18 МАЯ 2023 ГОДА</t>
    </r>
  </si>
  <si>
    <t>3</t>
  </si>
  <si>
    <t>ЦЫМБАЛЮК Ксения</t>
  </si>
  <si>
    <t>ИВАНОВА Кристина</t>
  </si>
  <si>
    <t>НОВИКОВА Дарья</t>
  </si>
  <si>
    <t>САМСОНОВА Анастасия</t>
  </si>
  <si>
    <t>Свердловская область</t>
  </si>
  <si>
    <t>БУЛАТОВА Влада</t>
  </si>
  <si>
    <t>ТРЕТЬЯКОВА Евгения</t>
  </si>
  <si>
    <t>ДЕМИДОВА Анна</t>
  </si>
  <si>
    <t>Температура:</t>
  </si>
  <si>
    <t>Влажность:</t>
  </si>
  <si>
    <t>Осадки:</t>
  </si>
  <si>
    <t>Ветер:</t>
  </si>
  <si>
    <t>ОЧКИ КР</t>
  </si>
  <si>
    <t>НФ</t>
  </si>
  <si>
    <t>Республика Бурятия</t>
  </si>
  <si>
    <t>Республика Адыгея</t>
  </si>
  <si>
    <t>МСМК</t>
  </si>
  <si>
    <t>№ ВРВС: 0080671811Я</t>
  </si>
  <si>
    <t>№ ЕКП 2023: 31244</t>
  </si>
  <si>
    <t>ДЛИНА ДИСТАНЦИИ / ЭТАПОВ:</t>
  </si>
  <si>
    <t>НАЗВАНИЕ ТРАССЫ / РЕГ. НОМЕР:</t>
  </si>
  <si>
    <t>МАКСИМАЛЬНЫЙ ПЕРЕПАД (HD):</t>
  </si>
  <si>
    <t>СУММА ПЕРЕПАДОВ (ТС):</t>
  </si>
  <si>
    <t>ХАРИН В.В. (ВК, г. ИЖЕВСК)</t>
  </si>
  <si>
    <t>САДРОВ Е.В. (1К, г. ИЖЕВСК)</t>
  </si>
  <si>
    <t>ЖДАНОВ В.С. (1К, г. ИЖЕВСК)</t>
  </si>
  <si>
    <t>РЕЗУЛЬТАТ И МЕСТО НА ЭТАПАХ</t>
  </si>
  <si>
    <t>ДАТА РОЖД.</t>
  </si>
  <si>
    <t>не финишировала 3 этап</t>
  </si>
  <si>
    <t>не стартовала 3 этап</t>
  </si>
  <si>
    <t>не стартовала 2 этап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</si>
  <si>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</si>
  <si>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</si>
  <si>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</si>
  <si>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</si>
  <si>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</si>
  <si>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</si>
  <si>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</si>
  <si>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</si>
  <si>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</si>
  <si>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1 СР</t>
  </si>
  <si>
    <t>2 СР</t>
  </si>
  <si>
    <t>3 СР</t>
  </si>
  <si>
    <t>Шоссе - многодневная гонка</t>
  </si>
  <si>
    <t>КУБОК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</si>
</sst>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 км&quot;"/>
    <numFmt numFmtId="165" formatCode="yyyy"/>
    <numFmt numFmtId="166" formatCode="h:mm:ss.0"/>
    <numFmt numFmtId="167" formatCode="0.000"/>
    <numFmt numFmtId="168" formatCode="h:mm:ss.00"/>
  </numFmts>
  <fonts count="4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0" borderId="0"/>
    <xf numFmtId="0" fontId="4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4">
    <xf numFmtId="0" fontId="0" fillId="0" borderId="0" xfId="0">
      <alignment vertical="top" wrapText="1"/>
    </xf>
    <xf numFmtId="0" fontId="27" fillId="0" borderId="0" xfId="44" applyFont="1" applyAlignment="1">
      <alignment vertical="center"/>
    </xf>
    <xf numFmtId="0" fontId="29" fillId="0" borderId="0" xfId="44" applyFont="1" applyAlignment="1">
      <alignment vertical="center"/>
    </xf>
    <xf numFmtId="0" fontId="33" fillId="0" borderId="18" xfId="44" applyFont="1" applyBorder="1" applyAlignment="1">
      <alignment vertical="center"/>
    </xf>
    <xf numFmtId="0" fontId="26" fillId="0" borderId="19" xfId="44" applyFont="1" applyBorder="1" applyAlignment="1">
      <alignment horizontal="center" vertical="center"/>
    </xf>
    <xf numFmtId="0" fontId="22" fillId="0" borderId="19" xfId="44" applyBorder="1"/>
    <xf numFmtId="0" fontId="26" fillId="0" borderId="19" xfId="44" applyFont="1" applyBorder="1" applyAlignment="1">
      <alignment vertical="center"/>
    </xf>
    <xf numFmtId="0" fontId="26" fillId="0" borderId="19" xfId="44" applyFont="1" applyBorder="1" applyAlignment="1">
      <alignment horizontal="right" vertical="center"/>
    </xf>
    <xf numFmtId="0" fontId="36" fillId="0" borderId="19" xfId="44" applyFont="1" applyBorder="1" applyAlignment="1">
      <alignment horizontal="right" vertical="center"/>
    </xf>
    <xf numFmtId="0" fontId="36" fillId="0" borderId="20" xfId="44" applyFont="1" applyBorder="1" applyAlignment="1">
      <alignment horizontal="right" vertical="center"/>
    </xf>
    <xf numFmtId="0" fontId="35" fillId="0" borderId="21" xfId="44" applyFont="1" applyBorder="1" applyAlignment="1">
      <alignment horizontal="left" vertical="center"/>
    </xf>
    <xf numFmtId="0" fontId="26" fillId="0" borderId="22" xfId="44" applyFont="1" applyBorder="1" applyAlignment="1">
      <alignment horizontal="center" vertical="center"/>
    </xf>
    <xf numFmtId="0" fontId="26" fillId="0" borderId="22" xfId="44" applyFont="1" applyBorder="1" applyAlignment="1">
      <alignment vertical="center"/>
    </xf>
    <xf numFmtId="0" fontId="26" fillId="0" borderId="22" xfId="44" applyFont="1" applyBorder="1" applyAlignment="1">
      <alignment horizontal="right" vertical="center"/>
    </xf>
    <xf numFmtId="0" fontId="36" fillId="0" borderId="22" xfId="44" applyFont="1" applyBorder="1" applyAlignment="1">
      <alignment horizontal="right" vertical="center"/>
    </xf>
    <xf numFmtId="0" fontId="27" fillId="0" borderId="16" xfId="44" applyFont="1" applyBorder="1" applyAlignment="1">
      <alignment vertical="center"/>
    </xf>
    <xf numFmtId="0" fontId="27" fillId="0" borderId="0" xfId="44" applyFont="1" applyAlignment="1">
      <alignment horizontal="center" vertical="center"/>
    </xf>
    <xf numFmtId="0" fontId="35" fillId="0" borderId="24" xfId="44" applyFont="1" applyBorder="1" applyAlignment="1">
      <alignment vertical="center"/>
    </xf>
    <xf numFmtId="0" fontId="35" fillId="0" borderId="11" xfId="44" applyFont="1" applyBorder="1" applyAlignment="1">
      <alignment horizontal="center" vertical="center"/>
    </xf>
    <xf numFmtId="0" fontId="35" fillId="0" borderId="11" xfId="44" applyFont="1" applyBorder="1" applyAlignment="1">
      <alignment vertical="center"/>
    </xf>
    <xf numFmtId="0" fontId="26" fillId="0" borderId="11" xfId="44" applyFont="1" applyBorder="1" applyAlignment="1">
      <alignment vertical="center"/>
    </xf>
    <xf numFmtId="0" fontId="26" fillId="0" borderId="11" xfId="44" applyFont="1" applyBorder="1" applyAlignment="1">
      <alignment horizontal="right" vertical="center"/>
    </xf>
    <xf numFmtId="0" fontId="35" fillId="0" borderId="10" xfId="44" applyFont="1" applyBorder="1" applyAlignment="1">
      <alignment horizontal="left" vertical="center"/>
    </xf>
    <xf numFmtId="164" fontId="26" fillId="0" borderId="25" xfId="44" applyNumberFormat="1" applyFont="1" applyBorder="1" applyAlignment="1">
      <alignment horizontal="right" vertical="center"/>
    </xf>
    <xf numFmtId="0" fontId="27" fillId="0" borderId="11" xfId="44" applyFont="1" applyBorder="1" applyAlignment="1">
      <alignment vertical="center"/>
    </xf>
    <xf numFmtId="0" fontId="26" fillId="0" borderId="12" xfId="44" applyFont="1" applyBorder="1" applyAlignment="1">
      <alignment horizontal="right" vertical="center"/>
    </xf>
    <xf numFmtId="0" fontId="27" fillId="0" borderId="17" xfId="44" applyFont="1" applyBorder="1" applyAlignment="1">
      <alignment vertical="center"/>
    </xf>
    <xf numFmtId="0" fontId="37" fillId="0" borderId="0" xfId="44" applyFont="1" applyAlignment="1">
      <alignment vertical="center"/>
    </xf>
    <xf numFmtId="0" fontId="32" fillId="0" borderId="26" xfId="44" applyFont="1" applyBorder="1" applyAlignment="1">
      <alignment horizontal="center" vertical="center" wrapText="1"/>
    </xf>
    <xf numFmtId="0" fontId="38" fillId="0" borderId="27" xfId="44" applyFont="1" applyBorder="1" applyAlignment="1">
      <alignment horizontal="center" vertical="center"/>
    </xf>
    <xf numFmtId="0" fontId="39" fillId="0" borderId="27" xfId="45" applyFont="1" applyBorder="1" applyAlignment="1">
      <alignment vertical="center" wrapText="1"/>
    </xf>
    <xf numFmtId="165" fontId="38" fillId="0" borderId="27" xfId="44" applyNumberFormat="1" applyFont="1" applyBorder="1" applyAlignment="1">
      <alignment horizontal="center" vertical="center" wrapText="1"/>
    </xf>
    <xf numFmtId="166" fontId="38" fillId="0" borderId="27" xfId="44" applyNumberFormat="1" applyFont="1" applyBorder="1" applyAlignment="1">
      <alignment horizontal="center" vertical="center"/>
    </xf>
    <xf numFmtId="167" fontId="38" fillId="0" borderId="27" xfId="44" applyNumberFormat="1" applyFont="1" applyBorder="1" applyAlignment="1">
      <alignment horizontal="center" vertical="center"/>
    </xf>
    <xf numFmtId="0" fontId="41" fillId="0" borderId="0" xfId="44" applyFont="1" applyAlignment="1">
      <alignment vertical="center"/>
    </xf>
    <xf numFmtId="0" fontId="38" fillId="0" borderId="28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2" xfId="44" applyFont="1" applyBorder="1" applyAlignment="1">
      <alignment vertical="center"/>
    </xf>
    <xf numFmtId="0" fontId="27" fillId="0" borderId="19" xfId="44" applyFont="1" applyBorder="1" applyAlignment="1">
      <alignment vertical="center"/>
    </xf>
    <xf numFmtId="0" fontId="26" fillId="0" borderId="11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0" borderId="23" xfId="44" applyFont="1" applyBorder="1" applyAlignment="1">
      <alignment horizontal="right" vertical="center"/>
    </xf>
    <xf numFmtId="0" fontId="27" fillId="0" borderId="19" xfId="44" applyFont="1" applyBorder="1" applyAlignment="1">
      <alignment horizontal="center" vertical="center"/>
    </xf>
    <xf numFmtId="0" fontId="38" fillId="0" borderId="0" xfId="44" applyFont="1" applyAlignment="1">
      <alignment horizontal="center" vertical="center"/>
    </xf>
    <xf numFmtId="168" fontId="27" fillId="0" borderId="0" xfId="44" applyNumberFormat="1" applyFont="1" applyAlignment="1">
      <alignment horizontal="center" vertical="center"/>
    </xf>
    <xf numFmtId="0" fontId="35" fillId="0" borderId="19" xfId="44" applyFont="1" applyBorder="1" applyAlignment="1">
      <alignment horizontal="right" vertical="center"/>
    </xf>
    <xf numFmtId="0" fontId="35" fillId="0" borderId="22" xfId="44" applyFont="1" applyBorder="1" applyAlignment="1">
      <alignment horizontal="right" vertical="center"/>
    </xf>
    <xf numFmtId="0" fontId="35" fillId="0" borderId="11" xfId="44" applyFont="1" applyBorder="1" applyAlignment="1">
      <alignment horizontal="left" vertical="center"/>
    </xf>
    <xf numFmtId="49" fontId="26" fillId="0" borderId="25" xfId="44" applyNumberFormat="1" applyFont="1" applyBorder="1" applyAlignment="1">
      <alignment horizontal="right" vertical="center"/>
    </xf>
    <xf numFmtId="168" fontId="38" fillId="0" borderId="27" xfId="44" applyNumberFormat="1" applyFont="1" applyBorder="1" applyAlignment="1">
      <alignment horizontal="center" vertical="center"/>
    </xf>
    <xf numFmtId="0" fontId="44" fillId="0" borderId="27" xfId="44" applyFont="1" applyBorder="1" applyAlignment="1">
      <alignment horizontal="center" vertical="center"/>
    </xf>
    <xf numFmtId="0" fontId="38" fillId="0" borderId="16" xfId="44" applyFont="1" applyBorder="1" applyAlignment="1">
      <alignment horizontal="center" vertical="center"/>
    </xf>
    <xf numFmtId="0" fontId="36" fillId="0" borderId="0" xfId="44" applyFont="1" applyAlignment="1">
      <alignment horizontal="left" vertical="center" wrapText="1"/>
    </xf>
    <xf numFmtId="0" fontId="40" fillId="0" borderId="0" xfId="46" applyFont="1" applyAlignment="1">
      <alignment horizontal="center" vertical="center" wrapText="1"/>
    </xf>
    <xf numFmtId="165" fontId="38" fillId="0" borderId="0" xfId="44" applyNumberFormat="1" applyFont="1" applyAlignment="1">
      <alignment horizontal="left" vertical="center" wrapText="1"/>
    </xf>
    <xf numFmtId="0" fontId="45" fillId="0" borderId="0" xfId="44" applyFont="1" applyAlignment="1">
      <alignment vertical="center" wrapText="1"/>
    </xf>
    <xf numFmtId="0" fontId="45" fillId="0" borderId="17" xfId="44" applyFont="1" applyBorder="1" applyAlignment="1">
      <alignment vertical="center" wrapText="1"/>
    </xf>
    <xf numFmtId="0" fontId="35" fillId="33" borderId="33" xfId="0" applyFont="1" applyFill="1" applyBorder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22" xfId="0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2" fontId="26" fillId="0" borderId="35" xfId="0" applyNumberFormat="1" applyFont="1" applyBorder="1" applyAlignment="1">
      <alignment vertical="center"/>
    </xf>
    <xf numFmtId="0" fontId="32" fillId="0" borderId="16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5" fillId="0" borderId="29" xfId="44" applyFont="1" applyBorder="1" applyAlignment="1">
      <alignment vertical="center"/>
    </xf>
    <xf numFmtId="0" fontId="26" fillId="0" borderId="30" xfId="44" applyFont="1" applyBorder="1" applyAlignment="1">
      <alignment horizontal="center" vertical="center"/>
    </xf>
    <xf numFmtId="0" fontId="26" fillId="0" borderId="30" xfId="44" applyFont="1" applyBorder="1" applyAlignment="1">
      <alignment horizontal="right" vertical="center"/>
    </xf>
    <xf numFmtId="0" fontId="27" fillId="0" borderId="30" xfId="44" applyFont="1" applyBorder="1" applyAlignment="1">
      <alignment vertical="center"/>
    </xf>
    <xf numFmtId="0" fontId="35" fillId="0" borderId="37" xfId="44" applyFont="1" applyBorder="1" applyAlignment="1">
      <alignment horizontal="left" vertical="center"/>
    </xf>
    <xf numFmtId="0" fontId="35" fillId="0" borderId="30" xfId="44" applyFont="1" applyBorder="1" applyAlignment="1">
      <alignment horizontal="left" vertical="center"/>
    </xf>
    <xf numFmtId="49" fontId="26" fillId="0" borderId="31" xfId="44" applyNumberFormat="1" applyFont="1" applyBorder="1" applyAlignment="1">
      <alignment horizontal="right" vertical="center"/>
    </xf>
    <xf numFmtId="0" fontId="40" fillId="0" borderId="27" xfId="46" applyFont="1" applyBorder="1" applyAlignment="1">
      <alignment vertical="center" wrapText="1"/>
    </xf>
    <xf numFmtId="0" fontId="32" fillId="0" borderId="41" xfId="44" applyFont="1" applyBorder="1" applyAlignment="1">
      <alignment horizontal="center" vertical="center" wrapText="1"/>
    </xf>
    <xf numFmtId="0" fontId="38" fillId="0" borderId="42" xfId="44" applyFont="1" applyBorder="1" applyAlignment="1">
      <alignment horizontal="center" vertical="center"/>
    </xf>
    <xf numFmtId="0" fontId="39" fillId="0" borderId="42" xfId="45" applyFont="1" applyBorder="1" applyAlignment="1">
      <alignment vertical="center" wrapText="1"/>
    </xf>
    <xf numFmtId="165" fontId="38" fillId="0" borderId="42" xfId="44" applyNumberFormat="1" applyFont="1" applyBorder="1" applyAlignment="1">
      <alignment horizontal="center" vertical="center" wrapText="1"/>
    </xf>
    <xf numFmtId="0" fontId="40" fillId="0" borderId="42" xfId="46" applyFont="1" applyBorder="1" applyAlignment="1">
      <alignment vertical="center" wrapText="1"/>
    </xf>
    <xf numFmtId="166" fontId="38" fillId="0" borderId="42" xfId="44" applyNumberFormat="1" applyFont="1" applyBorder="1" applyAlignment="1">
      <alignment horizontal="center" vertical="center"/>
    </xf>
    <xf numFmtId="167" fontId="38" fillId="0" borderId="42" xfId="44" applyNumberFormat="1" applyFont="1" applyBorder="1" applyAlignment="1">
      <alignment horizontal="center" vertical="center"/>
    </xf>
    <xf numFmtId="0" fontId="38" fillId="0" borderId="43" xfId="44" applyFont="1" applyBorder="1" applyAlignment="1">
      <alignment horizontal="center" vertical="center"/>
    </xf>
    <xf numFmtId="14" fontId="40" fillId="0" borderId="27" xfId="46" applyNumberFormat="1" applyFont="1" applyBorder="1" applyAlignment="1">
      <alignment horizontal="center" vertical="center" wrapText="1"/>
    </xf>
    <xf numFmtId="14" fontId="40" fillId="0" borderId="42" xfId="46" applyNumberFormat="1" applyFont="1" applyBorder="1" applyAlignment="1">
      <alignment horizontal="center" vertical="center" wrapText="1"/>
    </xf>
    <xf numFmtId="49" fontId="26" fillId="0" borderId="19" xfId="44" applyNumberFormat="1" applyFont="1" applyBorder="1" applyAlignment="1">
      <alignment horizontal="center" vertical="center"/>
    </xf>
    <xf numFmtId="0" fontId="26" fillId="0" borderId="44" xfId="44" applyFont="1" applyBorder="1" applyAlignment="1">
      <alignment vertical="center"/>
    </xf>
    <xf numFmtId="49" fontId="26" fillId="0" borderId="0" xfId="44" applyNumberFormat="1" applyFont="1" applyBorder="1" applyAlignment="1">
      <alignment horizontal="center" vertical="center"/>
    </xf>
    <xf numFmtId="0" fontId="27" fillId="0" borderId="0" xfId="44" applyFont="1" applyBorder="1" applyAlignment="1">
      <alignment vertical="center"/>
    </xf>
    <xf numFmtId="49" fontId="26" fillId="0" borderId="45" xfId="44" applyNumberFormat="1" applyFont="1" applyBorder="1" applyAlignment="1">
      <alignment vertical="center"/>
    </xf>
    <xf numFmtId="0" fontId="26" fillId="0" borderId="45" xfId="44" applyFont="1" applyBorder="1" applyAlignment="1">
      <alignment vertical="center"/>
    </xf>
    <xf numFmtId="0" fontId="26" fillId="0" borderId="45" xfId="44" applyFont="1" applyBorder="1" applyAlignment="1">
      <alignment horizontal="center" vertical="center"/>
    </xf>
    <xf numFmtId="49" fontId="26" fillId="0" borderId="22" xfId="44" applyNumberFormat="1" applyFont="1" applyBorder="1" applyAlignment="1">
      <alignment horizontal="center" vertical="center"/>
    </xf>
    <xf numFmtId="0" fontId="26" fillId="0" borderId="36" xfId="44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2" fontId="27" fillId="0" borderId="1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35" fillId="33" borderId="32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8" fillId="0" borderId="29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8" fillId="0" borderId="31" xfId="44" applyFont="1" applyBorder="1" applyAlignment="1">
      <alignment horizontal="center" vertical="center"/>
    </xf>
    <xf numFmtId="0" fontId="27" fillId="0" borderId="16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21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3" xfId="44" applyFont="1" applyBorder="1" applyAlignment="1">
      <alignment horizontal="center" vertical="center"/>
    </xf>
    <xf numFmtId="0" fontId="27" fillId="0" borderId="18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27" fillId="0" borderId="20" xfId="44" applyFont="1" applyBorder="1" applyAlignment="1">
      <alignment horizontal="center" vertical="center"/>
    </xf>
    <xf numFmtId="0" fontId="36" fillId="33" borderId="24" xfId="44" applyFont="1" applyFill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33" borderId="25" xfId="44" applyFont="1" applyFill="1" applyBorder="1" applyAlignment="1">
      <alignment horizontal="center" vertical="center"/>
    </xf>
    <xf numFmtId="0" fontId="23" fillId="33" borderId="39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0" fontId="23" fillId="33" borderId="40" xfId="44" applyFont="1" applyFill="1" applyBorder="1" applyAlignment="1">
      <alignment horizontal="center" vertical="center" wrapText="1"/>
    </xf>
    <xf numFmtId="0" fontId="23" fillId="33" borderId="28" xfId="44" applyFont="1" applyFill="1" applyBorder="1" applyAlignment="1">
      <alignment horizontal="center" vertical="center" wrapText="1"/>
    </xf>
    <xf numFmtId="0" fontId="23" fillId="33" borderId="39" xfId="44" applyFont="1" applyFill="1" applyBorder="1" applyAlignment="1">
      <alignment horizontal="center" vertical="center" wrapText="1"/>
    </xf>
    <xf numFmtId="0" fontId="23" fillId="33" borderId="27" xfId="44" applyFont="1" applyFill="1" applyBorder="1" applyAlignment="1">
      <alignment horizontal="center" vertical="center" wrapText="1"/>
    </xf>
    <xf numFmtId="0" fontId="35" fillId="33" borderId="34" xfId="0" applyFont="1" applyFill="1" applyBorder="1" applyAlignment="1">
      <alignment horizontal="center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26" fillId="0" borderId="0" xfId="44" applyFont="1" applyAlignment="1">
      <alignment horizontal="center" vertical="center"/>
    </xf>
    <xf numFmtId="0" fontId="35" fillId="33" borderId="24" xfId="44" applyFont="1" applyFill="1" applyBorder="1" applyAlignment="1">
      <alignment horizontal="center" vertical="center"/>
    </xf>
    <xf numFmtId="0" fontId="35" fillId="33" borderId="11" xfId="44" applyFont="1" applyFill="1" applyBorder="1" applyAlignment="1">
      <alignment horizontal="center" vertical="center"/>
    </xf>
    <xf numFmtId="0" fontId="35" fillId="33" borderId="12" xfId="44" applyFont="1" applyFill="1" applyBorder="1" applyAlignment="1">
      <alignment horizontal="center" vertical="center"/>
    </xf>
    <xf numFmtId="0" fontId="35" fillId="33" borderId="10" xfId="44" applyFont="1" applyFill="1" applyBorder="1" applyAlignment="1">
      <alignment horizontal="center" vertical="center"/>
    </xf>
    <xf numFmtId="0" fontId="35" fillId="33" borderId="25" xfId="44" applyFont="1" applyFill="1" applyBorder="1" applyAlignment="1">
      <alignment horizontal="center" vertical="center"/>
    </xf>
    <xf numFmtId="0" fontId="23" fillId="33" borderId="38" xfId="44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</xf>
    <xf numFmtId="0" fontId="30" fillId="0" borderId="0" xfId="44" applyFont="1" applyAlignment="1">
      <alignment horizontal="center" vertical="center"/>
    </xf>
    <xf numFmtId="0" fontId="31" fillId="0" borderId="13" xfId="44" applyFont="1" applyBorder="1" applyAlignment="1">
      <alignment horizontal="center" vertical="center"/>
    </xf>
    <xf numFmtId="0" fontId="31" fillId="0" borderId="14" xfId="44" applyFont="1" applyBorder="1" applyAlignment="1">
      <alignment horizontal="center" vertical="center"/>
    </xf>
    <xf numFmtId="0" fontId="31" fillId="0" borderId="15" xfId="44" applyFont="1" applyBorder="1" applyAlignment="1">
      <alignment horizontal="center" vertical="center"/>
    </xf>
    <xf numFmtId="0" fontId="32" fillId="0" borderId="16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</cellXfs>
  <cellStyles count="179">
    <cellStyle name="20% — акцент1" xfId="19" builtinId="30" customBuiltin="1"/>
    <cellStyle name="20% - Акцент1 2" xfId="47" xr:uid="{00000000-0005-0000-0000-000001000000}"/>
    <cellStyle name="20% - Акцент1 2 2" xfId="116" xr:uid="{00000000-0005-0000-0000-000002000000}"/>
    <cellStyle name="20% - Акцент1 3" xfId="48" xr:uid="{00000000-0005-0000-0000-000003000000}"/>
    <cellStyle name="20% - Акцент1 3 2" xfId="117" xr:uid="{00000000-0005-0000-0000-000004000000}"/>
    <cellStyle name="20% - Акцент1 4" xfId="88" xr:uid="{00000000-0005-0000-0000-000005000000}"/>
    <cellStyle name="20% - Акцент1 4 2" xfId="153" xr:uid="{00000000-0005-0000-0000-000006000000}"/>
    <cellStyle name="20% - Акцент1 5" xfId="102" xr:uid="{00000000-0005-0000-0000-000007000000}"/>
    <cellStyle name="20% - Акцент1 6" xfId="167" xr:uid="{00000000-0005-0000-0000-000008000000}"/>
    <cellStyle name="20% — акцент2" xfId="23" builtinId="34" customBuiltin="1"/>
    <cellStyle name="20% - Акцент2 2" xfId="49" xr:uid="{00000000-0005-0000-0000-00000A000000}"/>
    <cellStyle name="20% - Акцент2 2 2" xfId="118" xr:uid="{00000000-0005-0000-0000-00000B000000}"/>
    <cellStyle name="20% - Акцент2 3" xfId="50" xr:uid="{00000000-0005-0000-0000-00000C000000}"/>
    <cellStyle name="20% - Акцент2 3 2" xfId="119" xr:uid="{00000000-0005-0000-0000-00000D000000}"/>
    <cellStyle name="20% - Акцент2 4" xfId="90" xr:uid="{00000000-0005-0000-0000-00000E000000}"/>
    <cellStyle name="20% - Акцент2 4 2" xfId="155" xr:uid="{00000000-0005-0000-0000-00000F000000}"/>
    <cellStyle name="20% - Акцент2 5" xfId="104" xr:uid="{00000000-0005-0000-0000-000010000000}"/>
    <cellStyle name="20% - Акцент2 6" xfId="169" xr:uid="{00000000-0005-0000-0000-000011000000}"/>
    <cellStyle name="20% — акцент3" xfId="27" builtinId="38" customBuiltin="1"/>
    <cellStyle name="20% - Акцент3 2" xfId="51" xr:uid="{00000000-0005-0000-0000-000013000000}"/>
    <cellStyle name="20% - Акцент3 2 2" xfId="120" xr:uid="{00000000-0005-0000-0000-000014000000}"/>
    <cellStyle name="20% - Акцент3 3" xfId="52" xr:uid="{00000000-0005-0000-0000-000015000000}"/>
    <cellStyle name="20% - Акцент3 3 2" xfId="121" xr:uid="{00000000-0005-0000-0000-000016000000}"/>
    <cellStyle name="20% - Акцент3 4" xfId="92" xr:uid="{00000000-0005-0000-0000-000017000000}"/>
    <cellStyle name="20% - Акцент3 4 2" xfId="157" xr:uid="{00000000-0005-0000-0000-000018000000}"/>
    <cellStyle name="20% - Акцент3 5" xfId="106" xr:uid="{00000000-0005-0000-0000-000019000000}"/>
    <cellStyle name="20% - Акцент3 6" xfId="171" xr:uid="{00000000-0005-0000-0000-00001A000000}"/>
    <cellStyle name="20% — акцент4" xfId="31" builtinId="42" customBuiltin="1"/>
    <cellStyle name="20% - Акцент4 2" xfId="53" xr:uid="{00000000-0005-0000-0000-00001C000000}"/>
    <cellStyle name="20% - Акцент4 2 2" xfId="122" xr:uid="{00000000-0005-0000-0000-00001D000000}"/>
    <cellStyle name="20% - Акцент4 3" xfId="54" xr:uid="{00000000-0005-0000-0000-00001E000000}"/>
    <cellStyle name="20% - Акцент4 3 2" xfId="123" xr:uid="{00000000-0005-0000-0000-00001F000000}"/>
    <cellStyle name="20% - Акцент4 4" xfId="94" xr:uid="{00000000-0005-0000-0000-000020000000}"/>
    <cellStyle name="20% - Акцент4 4 2" xfId="159" xr:uid="{00000000-0005-0000-0000-000021000000}"/>
    <cellStyle name="20% - Акцент4 5" xfId="108" xr:uid="{00000000-0005-0000-0000-000022000000}"/>
    <cellStyle name="20% - Акцент4 6" xfId="173" xr:uid="{00000000-0005-0000-0000-000023000000}"/>
    <cellStyle name="20% — акцент5" xfId="35" builtinId="46" customBuiltin="1"/>
    <cellStyle name="20% - Акцент5 2" xfId="55" xr:uid="{00000000-0005-0000-0000-000025000000}"/>
    <cellStyle name="20% - Акцент5 2 2" xfId="124" xr:uid="{00000000-0005-0000-0000-000026000000}"/>
    <cellStyle name="20% - Акцент5 3" xfId="56" xr:uid="{00000000-0005-0000-0000-000027000000}"/>
    <cellStyle name="20% - Акцент5 3 2" xfId="125" xr:uid="{00000000-0005-0000-0000-000028000000}"/>
    <cellStyle name="20% - Акцент5 4" xfId="96" xr:uid="{00000000-0005-0000-0000-000029000000}"/>
    <cellStyle name="20% - Акцент5 4 2" xfId="161" xr:uid="{00000000-0005-0000-0000-00002A000000}"/>
    <cellStyle name="20% - Акцент5 5" xfId="110" xr:uid="{00000000-0005-0000-0000-00002B000000}"/>
    <cellStyle name="20% - Акцент5 6" xfId="175" xr:uid="{00000000-0005-0000-0000-00002C000000}"/>
    <cellStyle name="20% — акцент6" xfId="39" builtinId="50" customBuiltin="1"/>
    <cellStyle name="20% - Акцент6 2" xfId="57" xr:uid="{00000000-0005-0000-0000-00002E000000}"/>
    <cellStyle name="20% - Акцент6 2 2" xfId="126" xr:uid="{00000000-0005-0000-0000-00002F000000}"/>
    <cellStyle name="20% - Акцент6 3" xfId="58" xr:uid="{00000000-0005-0000-0000-000030000000}"/>
    <cellStyle name="20% - Акцент6 3 2" xfId="127" xr:uid="{00000000-0005-0000-0000-000031000000}"/>
    <cellStyle name="20% - Акцент6 4" xfId="98" xr:uid="{00000000-0005-0000-0000-000032000000}"/>
    <cellStyle name="20% - Акцент6 4 2" xfId="163" xr:uid="{00000000-0005-0000-0000-000033000000}"/>
    <cellStyle name="20% - Акцент6 5" xfId="112" xr:uid="{00000000-0005-0000-0000-000034000000}"/>
    <cellStyle name="20% - Акцент6 6" xfId="177" xr:uid="{00000000-0005-0000-0000-000035000000}"/>
    <cellStyle name="40% — акцент1" xfId="20" builtinId="31" customBuiltin="1"/>
    <cellStyle name="40% - Акцент1 2" xfId="59" xr:uid="{00000000-0005-0000-0000-000037000000}"/>
    <cellStyle name="40% - Акцент1 2 2" xfId="128" xr:uid="{00000000-0005-0000-0000-000038000000}"/>
    <cellStyle name="40% - Акцент1 3" xfId="60" xr:uid="{00000000-0005-0000-0000-000039000000}"/>
    <cellStyle name="40% - Акцент1 3 2" xfId="129" xr:uid="{00000000-0005-0000-0000-00003A000000}"/>
    <cellStyle name="40% - Акцент1 4" xfId="89" xr:uid="{00000000-0005-0000-0000-00003B000000}"/>
    <cellStyle name="40% - Акцент1 4 2" xfId="154" xr:uid="{00000000-0005-0000-0000-00003C000000}"/>
    <cellStyle name="40% - Акцент1 5" xfId="103" xr:uid="{00000000-0005-0000-0000-00003D000000}"/>
    <cellStyle name="40% - Акцент1 6" xfId="168" xr:uid="{00000000-0005-0000-0000-00003E000000}"/>
    <cellStyle name="40% — акцент2" xfId="24" builtinId="35" customBuiltin="1"/>
    <cellStyle name="40% - Акцент2 2" xfId="61" xr:uid="{00000000-0005-0000-0000-000040000000}"/>
    <cellStyle name="40% - Акцент2 2 2" xfId="130" xr:uid="{00000000-0005-0000-0000-000041000000}"/>
    <cellStyle name="40% - Акцент2 3" xfId="62" xr:uid="{00000000-0005-0000-0000-000042000000}"/>
    <cellStyle name="40% - Акцент2 3 2" xfId="131" xr:uid="{00000000-0005-0000-0000-000043000000}"/>
    <cellStyle name="40% - Акцент2 4" xfId="91" xr:uid="{00000000-0005-0000-0000-000044000000}"/>
    <cellStyle name="40% - Акцент2 4 2" xfId="156" xr:uid="{00000000-0005-0000-0000-000045000000}"/>
    <cellStyle name="40% - Акцент2 5" xfId="105" xr:uid="{00000000-0005-0000-0000-000046000000}"/>
    <cellStyle name="40% - Акцент2 6" xfId="170" xr:uid="{00000000-0005-0000-0000-000047000000}"/>
    <cellStyle name="40% — акцент3" xfId="28" builtinId="39" customBuiltin="1"/>
    <cellStyle name="40% - Акцент3 2" xfId="63" xr:uid="{00000000-0005-0000-0000-000049000000}"/>
    <cellStyle name="40% - Акцент3 2 2" xfId="132" xr:uid="{00000000-0005-0000-0000-00004A000000}"/>
    <cellStyle name="40% - Акцент3 3" xfId="64" xr:uid="{00000000-0005-0000-0000-00004B000000}"/>
    <cellStyle name="40% - Акцент3 3 2" xfId="133" xr:uid="{00000000-0005-0000-0000-00004C000000}"/>
    <cellStyle name="40% - Акцент3 4" xfId="93" xr:uid="{00000000-0005-0000-0000-00004D000000}"/>
    <cellStyle name="40% - Акцент3 4 2" xfId="158" xr:uid="{00000000-0005-0000-0000-00004E000000}"/>
    <cellStyle name="40% - Акцент3 5" xfId="107" xr:uid="{00000000-0005-0000-0000-00004F000000}"/>
    <cellStyle name="40% - Акцент3 6" xfId="172" xr:uid="{00000000-0005-0000-0000-000050000000}"/>
    <cellStyle name="40% — акцент4" xfId="32" builtinId="43" customBuiltin="1"/>
    <cellStyle name="40% - Акцент4 2" xfId="65" xr:uid="{00000000-0005-0000-0000-000052000000}"/>
    <cellStyle name="40% - Акцент4 2 2" xfId="134" xr:uid="{00000000-0005-0000-0000-000053000000}"/>
    <cellStyle name="40% - Акцент4 3" xfId="66" xr:uid="{00000000-0005-0000-0000-000054000000}"/>
    <cellStyle name="40% - Акцент4 3 2" xfId="135" xr:uid="{00000000-0005-0000-0000-000055000000}"/>
    <cellStyle name="40% - Акцент4 4" xfId="95" xr:uid="{00000000-0005-0000-0000-000056000000}"/>
    <cellStyle name="40% - Акцент4 4 2" xfId="160" xr:uid="{00000000-0005-0000-0000-000057000000}"/>
    <cellStyle name="40% - Акцент4 5" xfId="109" xr:uid="{00000000-0005-0000-0000-000058000000}"/>
    <cellStyle name="40% - Акцент4 6" xfId="174" xr:uid="{00000000-0005-0000-0000-000059000000}"/>
    <cellStyle name="40% — акцент5" xfId="36" builtinId="47" customBuiltin="1"/>
    <cellStyle name="40% - Акцент5 2" xfId="67" xr:uid="{00000000-0005-0000-0000-00005B000000}"/>
    <cellStyle name="40% - Акцент5 2 2" xfId="136" xr:uid="{00000000-0005-0000-0000-00005C000000}"/>
    <cellStyle name="40% - Акцент5 3" xfId="68" xr:uid="{00000000-0005-0000-0000-00005D000000}"/>
    <cellStyle name="40% - Акцент5 3 2" xfId="137" xr:uid="{00000000-0005-0000-0000-00005E000000}"/>
    <cellStyle name="40% - Акцент5 4" xfId="97" xr:uid="{00000000-0005-0000-0000-00005F000000}"/>
    <cellStyle name="40% - Акцент5 4 2" xfId="162" xr:uid="{00000000-0005-0000-0000-000060000000}"/>
    <cellStyle name="40% - Акцент5 5" xfId="111" xr:uid="{00000000-0005-0000-0000-000061000000}"/>
    <cellStyle name="40% - Акцент5 6" xfId="176" xr:uid="{00000000-0005-0000-0000-000062000000}"/>
    <cellStyle name="40% — акцент6" xfId="40" builtinId="51" customBuiltin="1"/>
    <cellStyle name="40% - Акцент6 2" xfId="69" xr:uid="{00000000-0005-0000-0000-000064000000}"/>
    <cellStyle name="40% - Акцент6 2 2" xfId="138" xr:uid="{00000000-0005-0000-0000-000065000000}"/>
    <cellStyle name="40% - Акцент6 3" xfId="70" xr:uid="{00000000-0005-0000-0000-000066000000}"/>
    <cellStyle name="40% - Акцент6 3 2" xfId="139" xr:uid="{00000000-0005-0000-0000-000067000000}"/>
    <cellStyle name="40% - Акцент6 4" xfId="99" xr:uid="{00000000-0005-0000-0000-000068000000}"/>
    <cellStyle name="40% - Акцент6 4 2" xfId="164" xr:uid="{00000000-0005-0000-0000-000069000000}"/>
    <cellStyle name="40% - Акцент6 5" xfId="113" xr:uid="{00000000-0005-0000-0000-00006A000000}"/>
    <cellStyle name="40% - Акцент6 6" xfId="178" xr:uid="{00000000-0005-0000-0000-00006B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86" xr:uid="{00000000-0005-0000-0000-000082000000}"/>
    <cellStyle name="Название 3" xfId="115" xr:uid="{00000000-0005-0000-0000-000083000000}"/>
    <cellStyle name="Нейтральный" xfId="8" builtinId="28" customBuiltin="1"/>
    <cellStyle name="Обычный" xfId="0" builtinId="0" customBuiltin="1"/>
    <cellStyle name="Обычный 10" xfId="85" xr:uid="{00000000-0005-0000-0000-000086000000}"/>
    <cellStyle name="Обычный 10 2" xfId="151" xr:uid="{00000000-0005-0000-0000-000087000000}"/>
    <cellStyle name="Обычный 11" xfId="114" xr:uid="{00000000-0005-0000-0000-000088000000}"/>
    <cellStyle name="Обычный 12" xfId="71" xr:uid="{00000000-0005-0000-0000-000089000000}"/>
    <cellStyle name="Обычный 13" xfId="100" xr:uid="{00000000-0005-0000-0000-00008A000000}"/>
    <cellStyle name="Обычный 14" xfId="165" xr:uid="{00000000-0005-0000-0000-00008B000000}"/>
    <cellStyle name="Обычный 2" xfId="44" xr:uid="{00000000-0005-0000-0000-00008C000000}"/>
    <cellStyle name="Обычный 2 2" xfId="72" xr:uid="{00000000-0005-0000-0000-00008D000000}"/>
    <cellStyle name="Обычный 2 3" xfId="73" xr:uid="{00000000-0005-0000-0000-00008E000000}"/>
    <cellStyle name="Обычный 3" xfId="74" xr:uid="{00000000-0005-0000-0000-00008F000000}"/>
    <cellStyle name="Обычный 3 2" xfId="140" xr:uid="{00000000-0005-0000-0000-000090000000}"/>
    <cellStyle name="Обычный 4" xfId="42" xr:uid="{00000000-0005-0000-0000-000091000000}"/>
    <cellStyle name="Обычный 5" xfId="75" xr:uid="{00000000-0005-0000-0000-000092000000}"/>
    <cellStyle name="Обычный 5 2" xfId="141" xr:uid="{00000000-0005-0000-0000-000093000000}"/>
    <cellStyle name="Обычный 6" xfId="76" xr:uid="{00000000-0005-0000-0000-000094000000}"/>
    <cellStyle name="Обычный 6 2" xfId="142" xr:uid="{00000000-0005-0000-0000-000095000000}"/>
    <cellStyle name="Обычный 7" xfId="77" xr:uid="{00000000-0005-0000-0000-000096000000}"/>
    <cellStyle name="Обычный 7 2" xfId="143" xr:uid="{00000000-0005-0000-0000-000097000000}"/>
    <cellStyle name="Обычный 8" xfId="78" xr:uid="{00000000-0005-0000-0000-000098000000}"/>
    <cellStyle name="Обычный 8 2" xfId="144" xr:uid="{00000000-0005-0000-0000-000099000000}"/>
    <cellStyle name="Обычный 9" xfId="79" xr:uid="{00000000-0005-0000-0000-00009A000000}"/>
    <cellStyle name="Обычный 9 2" xfId="145" xr:uid="{00000000-0005-0000-0000-00009B000000}"/>
    <cellStyle name="Обычный_ID4938_RS 2" xfId="45" xr:uid="{00000000-0005-0000-0000-00009C000000}"/>
    <cellStyle name="Обычный_ID4938_RS_1" xfId="46" xr:uid="{00000000-0005-0000-0000-00009D000000}"/>
    <cellStyle name="Обычный_Стартовый протокол Смирнов_20101106_Results" xfId="43" xr:uid="{00000000-0005-0000-0000-00009E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80" xr:uid="{00000000-0005-0000-0000-0000A2000000}"/>
    <cellStyle name="Примечание 2 2" xfId="146" xr:uid="{00000000-0005-0000-0000-0000A3000000}"/>
    <cellStyle name="Примечание 3" xfId="81" xr:uid="{00000000-0005-0000-0000-0000A4000000}"/>
    <cellStyle name="Примечание 3 2" xfId="147" xr:uid="{00000000-0005-0000-0000-0000A5000000}"/>
    <cellStyle name="Примечание 4" xfId="82" xr:uid="{00000000-0005-0000-0000-0000A6000000}"/>
    <cellStyle name="Примечание 4 2" xfId="148" xr:uid="{00000000-0005-0000-0000-0000A7000000}"/>
    <cellStyle name="Примечание 5" xfId="83" xr:uid="{00000000-0005-0000-0000-0000A8000000}"/>
    <cellStyle name="Примечание 5 2" xfId="149" xr:uid="{00000000-0005-0000-0000-0000A9000000}"/>
    <cellStyle name="Примечание 6" xfId="84" xr:uid="{00000000-0005-0000-0000-0000AA000000}"/>
    <cellStyle name="Примечание 6 2" xfId="150" xr:uid="{00000000-0005-0000-0000-0000AB000000}"/>
    <cellStyle name="Примечание 7" xfId="87" xr:uid="{00000000-0005-0000-0000-0000AC000000}"/>
    <cellStyle name="Примечание 7 2" xfId="152" xr:uid="{00000000-0005-0000-0000-0000AD000000}"/>
    <cellStyle name="Примечание 8" xfId="101" xr:uid="{00000000-0005-0000-0000-0000AE000000}"/>
    <cellStyle name="Примечание 9" xfId="166" xr:uid="{00000000-0005-0000-0000-0000AF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442292</xdr:colOff>
      <xdr:row>0</xdr:row>
      <xdr:rowOff>116903</xdr:rowOff>
    </xdr:from>
    <xdr:to>
      <xdr:col>3</xdr:col>
      <xdr:colOff>348832</xdr:colOff>
      <xdr:row>2</xdr:row>
      <xdr:rowOff>228600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D095B1A-22FA-4A6A-A69C-3AFD8AD0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06" y="116903"/>
          <a:ext cx="1016883" cy="743068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108857</xdr:rowOff>
    </xdr:from>
    <xdr:to>
      <xdr:col>2</xdr:col>
      <xdr:colOff>241174</xdr:colOff>
      <xdr:row>2</xdr:row>
      <xdr:rowOff>250372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A10F5A3-946D-4962-94D9-E98B399D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08857"/>
          <a:ext cx="1125639" cy="772886"/>
        </a:xfrm>
        <a:prstGeom prst="rect">
          <a:avLst/>
        </a:prstGeom>
      </xdr:spPr>
    </xdr:pic>
    <xdr:clientData/>
  </xdr:twoCellAnchor>
  <xdr:twoCellAnchor editAs="oneCell">
    <xdr:from>
      <xdr:col>16</xdr:col>
      <xdr:colOff>436853</xdr:colOff>
      <xdr:row>0</xdr:row>
      <xdr:rowOff>90577</xdr:rowOff>
    </xdr:from>
    <xdr:to>
      <xdr:col>17</xdr:col>
      <xdr:colOff>1029476</xdr:colOff>
      <xdr:row>2</xdr:row>
      <xdr:rowOff>261257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BC73087-4ADD-4582-A0C3-06D0904E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8539" y="90577"/>
          <a:ext cx="1332851" cy="802051"/>
        </a:xfrm>
        <a:prstGeom prst="rect">
          <a:avLst/>
        </a:prstGeom>
      </xdr:spPr>
    </xdr:pic>
    <xdr:clientData/>
  </xdr:twoCellAnchor>
  <xdr:twoCellAnchor editAs="oneCell">
    <xdr:from>
      <xdr:col>14</xdr:col>
      <xdr:colOff>667020</xdr:colOff>
      <xdr:row>0</xdr:row>
      <xdr:rowOff>123236</xdr:rowOff>
    </xdr:from>
    <xdr:to>
      <xdr:col>16</xdr:col>
      <xdr:colOff>233093</xdr:colOff>
      <xdr:row>2</xdr:row>
      <xdr:rowOff>206829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56A9391-3D7F-4A42-9F1B-57697AE07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0791" y="123236"/>
          <a:ext cx="1383987" cy="71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pageSetUpPr fitToPage="1"/>
  </sheetPr>
  <dimension ref="A1:R71"/>
  <sheetViews>
    <sheetView tabSelected="1" view="pageBreakPreview" topLeftCell="A40" zoomScale="90" zoomScaleNormal="90" zoomScaleSheetLayoutView="90" workbookViewId="0">
      <selection activeCell="M46" sqref="M46"/>
    </sheetView>
  </sheetViews>
  <sheetFormatPr defaultColWidth="9.109375" defaultRowHeight="13.8" x14ac:dyDescent="0.25"/>
  <cols>
    <col min="1" max="1" width="7" style="1" customWidth="1"/>
    <col min="2" max="2" width="7.33203125" style="16" bestFit="1" customWidth="1"/>
    <col min="3" max="3" width="16.21875" style="16" customWidth="1"/>
    <col min="4" max="4" width="26" style="1" customWidth="1"/>
    <col min="5" max="5" width="11.88671875" style="1" customWidth="1"/>
    <col min="6" max="6" width="9.77734375" style="1" customWidth="1"/>
    <col min="7" max="7" width="26.21875" style="1" customWidth="1"/>
    <col min="8" max="8" width="12.44140625" style="1" customWidth="1"/>
    <col min="9" max="9" width="5" style="1" customWidth="1"/>
    <col min="10" max="10" width="13" style="1" customWidth="1"/>
    <col min="11" max="11" width="5.109375" style="1" customWidth="1"/>
    <col min="12" max="12" width="12" style="1" customWidth="1"/>
    <col min="13" max="13" width="5.77734375" style="1" customWidth="1"/>
    <col min="14" max="15" width="14.109375" style="1" customWidth="1"/>
    <col min="16" max="16" width="12.44140625" style="1" customWidth="1"/>
    <col min="17" max="17" width="10.77734375" style="1" customWidth="1"/>
    <col min="18" max="18" width="24.77734375" style="1" customWidth="1"/>
    <col min="19" max="16384" width="9.109375" style="1"/>
  </cols>
  <sheetData>
    <row r="1" spans="1:18" s="2" customFormat="1" ht="24.6" customHeight="1" x14ac:dyDescent="0.25">
      <c r="A1" s="138" t="s">
        <v>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s="2" customFormat="1" ht="24.6" customHeight="1" x14ac:dyDescent="0.25">
      <c r="A2" s="138" t="s">
        <v>39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s="2" customFormat="1" ht="24.6" customHeight="1" x14ac:dyDescent="0.25">
      <c r="A3" s="138" t="s">
        <v>35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s="2" customFormat="1" ht="24.6" customHeight="1" x14ac:dyDescent="0.25">
      <c r="A4" s="138" t="s">
        <v>36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5.2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s="2" customFormat="1" ht="28.8" x14ac:dyDescent="0.25">
      <c r="A6" s="137" t="s">
        <v>119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s="2" customFormat="1" ht="19.5" customHeight="1" x14ac:dyDescent="0.25">
      <c r="A7" s="147" t="s">
        <v>46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2" customFormat="1" ht="18.600000000000001" customHeight="1" thickBot="1" x14ac:dyDescent="0.3">
      <c r="A8" s="147" t="s">
        <v>62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ht="19.5" customHeight="1" thickTop="1" x14ac:dyDescent="0.25">
      <c r="A9" s="148" t="s">
        <v>57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</row>
    <row r="10" spans="1:18" ht="18" customHeight="1" x14ac:dyDescent="0.25">
      <c r="A10" s="151" t="s">
        <v>118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3"/>
    </row>
    <row r="11" spans="1:18" ht="19.5" customHeight="1" x14ac:dyDescent="0.25">
      <c r="A11" s="151" t="s">
        <v>56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</row>
    <row r="12" spans="1:18" ht="12.6" customHeight="1" x14ac:dyDescent="0.25">
      <c r="A12" s="77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8"/>
    </row>
    <row r="13" spans="1:18" ht="15.6" x14ac:dyDescent="0.25">
      <c r="A13" s="3" t="s">
        <v>58</v>
      </c>
      <c r="B13" s="4"/>
      <c r="C13" s="4"/>
      <c r="D13" s="5"/>
      <c r="E13" s="6"/>
      <c r="F13" s="6"/>
      <c r="G13" s="46" t="s">
        <v>59</v>
      </c>
      <c r="H13" s="6"/>
      <c r="I13" s="6"/>
      <c r="J13" s="6"/>
      <c r="K13" s="6"/>
      <c r="L13" s="6"/>
      <c r="M13" s="6"/>
      <c r="N13" s="6"/>
      <c r="O13" s="7"/>
      <c r="P13" s="7"/>
      <c r="Q13" s="8"/>
      <c r="R13" s="9" t="s">
        <v>92</v>
      </c>
    </row>
    <row r="14" spans="1:18" ht="15.6" x14ac:dyDescent="0.25">
      <c r="A14" s="10" t="s">
        <v>73</v>
      </c>
      <c r="B14" s="11"/>
      <c r="C14" s="11"/>
      <c r="D14" s="12"/>
      <c r="E14" s="12"/>
      <c r="F14" s="12"/>
      <c r="G14" s="47" t="s">
        <v>60</v>
      </c>
      <c r="H14" s="12"/>
      <c r="I14" s="12"/>
      <c r="J14" s="12"/>
      <c r="K14" s="12"/>
      <c r="L14" s="12"/>
      <c r="M14" s="12"/>
      <c r="N14" s="12"/>
      <c r="O14" s="13"/>
      <c r="P14" s="13"/>
      <c r="Q14" s="14"/>
      <c r="R14" s="42" t="s">
        <v>93</v>
      </c>
    </row>
    <row r="15" spans="1:18" ht="14.4" x14ac:dyDescent="0.25">
      <c r="A15" s="140" t="s">
        <v>0</v>
      </c>
      <c r="B15" s="141"/>
      <c r="C15" s="141"/>
      <c r="D15" s="141"/>
      <c r="E15" s="141"/>
      <c r="F15" s="141"/>
      <c r="G15" s="142"/>
      <c r="H15" s="143" t="s">
        <v>7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4"/>
    </row>
    <row r="16" spans="1:18" ht="14.4" x14ac:dyDescent="0.25">
      <c r="A16" s="17" t="s">
        <v>1</v>
      </c>
      <c r="B16" s="18"/>
      <c r="C16" s="18"/>
      <c r="D16" s="19"/>
      <c r="E16" s="20"/>
      <c r="F16" s="19"/>
      <c r="G16" s="21"/>
      <c r="H16" s="22" t="s">
        <v>95</v>
      </c>
      <c r="I16" s="48"/>
      <c r="J16" s="48"/>
      <c r="K16" s="48"/>
      <c r="L16" s="48"/>
      <c r="M16" s="48"/>
      <c r="N16" s="48"/>
      <c r="O16" s="21"/>
      <c r="P16" s="21"/>
      <c r="Q16" s="39"/>
      <c r="R16" s="23">
        <v>185</v>
      </c>
    </row>
    <row r="17" spans="1:18" ht="14.4" x14ac:dyDescent="0.25">
      <c r="A17" s="17" t="s">
        <v>29</v>
      </c>
      <c r="B17" s="39"/>
      <c r="C17" s="39"/>
      <c r="D17" s="24"/>
      <c r="E17" s="21"/>
      <c r="F17" s="24"/>
      <c r="G17" s="21" t="s">
        <v>98</v>
      </c>
      <c r="H17" s="22" t="s">
        <v>96</v>
      </c>
      <c r="I17" s="48"/>
      <c r="J17" s="48"/>
      <c r="K17" s="48"/>
      <c r="L17" s="48"/>
      <c r="M17" s="48"/>
      <c r="N17" s="48"/>
      <c r="O17" s="21"/>
      <c r="P17" s="21"/>
      <c r="Q17" s="39"/>
      <c r="R17" s="49"/>
    </row>
    <row r="18" spans="1:18" ht="14.4" x14ac:dyDescent="0.25">
      <c r="A18" s="17" t="s">
        <v>30</v>
      </c>
      <c r="B18" s="18"/>
      <c r="C18" s="18"/>
      <c r="D18" s="21"/>
      <c r="E18" s="20"/>
      <c r="F18" s="19"/>
      <c r="G18" s="25" t="s">
        <v>99</v>
      </c>
      <c r="H18" s="22" t="s">
        <v>97</v>
      </c>
      <c r="I18" s="48"/>
      <c r="J18" s="48"/>
      <c r="K18" s="48"/>
      <c r="L18" s="48"/>
      <c r="M18" s="48"/>
      <c r="N18" s="48"/>
      <c r="O18" s="21"/>
      <c r="P18" s="21"/>
      <c r="Q18" s="39"/>
      <c r="R18" s="49"/>
    </row>
    <row r="19" spans="1:18" ht="15" thickBot="1" x14ac:dyDescent="0.3">
      <c r="A19" s="80" t="s">
        <v>31</v>
      </c>
      <c r="B19" s="81"/>
      <c r="C19" s="81"/>
      <c r="D19" s="82"/>
      <c r="E19" s="82"/>
      <c r="F19" s="83"/>
      <c r="G19" s="82" t="s">
        <v>100</v>
      </c>
      <c r="H19" s="84" t="s">
        <v>94</v>
      </c>
      <c r="I19" s="85"/>
      <c r="J19" s="85"/>
      <c r="K19" s="85"/>
      <c r="L19" s="85"/>
      <c r="M19" s="85"/>
      <c r="N19" s="85"/>
      <c r="O19" s="82"/>
      <c r="P19" s="81">
        <v>185</v>
      </c>
      <c r="Q19" s="81"/>
      <c r="R19" s="86" t="s">
        <v>74</v>
      </c>
    </row>
    <row r="20" spans="1:18" ht="15" thickTop="1" thickBot="1" x14ac:dyDescent="0.3">
      <c r="A20" s="15"/>
      <c r="R20" s="26"/>
    </row>
    <row r="21" spans="1:18" s="27" customFormat="1" ht="25.5" customHeight="1" thickTop="1" x14ac:dyDescent="0.25">
      <c r="A21" s="145" t="s">
        <v>8</v>
      </c>
      <c r="B21" s="130" t="s">
        <v>2</v>
      </c>
      <c r="C21" s="130" t="s">
        <v>49</v>
      </c>
      <c r="D21" s="130" t="s">
        <v>3</v>
      </c>
      <c r="E21" s="130" t="s">
        <v>102</v>
      </c>
      <c r="F21" s="130" t="s">
        <v>50</v>
      </c>
      <c r="G21" s="130" t="s">
        <v>26</v>
      </c>
      <c r="H21" s="130" t="s">
        <v>101</v>
      </c>
      <c r="I21" s="130"/>
      <c r="J21" s="130"/>
      <c r="K21" s="130"/>
      <c r="L21" s="130"/>
      <c r="M21" s="130"/>
      <c r="N21" s="130" t="s">
        <v>27</v>
      </c>
      <c r="O21" s="130" t="s">
        <v>28</v>
      </c>
      <c r="P21" s="130" t="s">
        <v>51</v>
      </c>
      <c r="Q21" s="134" t="s">
        <v>87</v>
      </c>
      <c r="R21" s="132" t="s">
        <v>9</v>
      </c>
    </row>
    <row r="22" spans="1:18" s="27" customFormat="1" ht="14.25" customHeight="1" x14ac:dyDescent="0.25">
      <c r="A22" s="146"/>
      <c r="B22" s="131"/>
      <c r="C22" s="131"/>
      <c r="D22" s="131"/>
      <c r="E22" s="131"/>
      <c r="F22" s="131"/>
      <c r="G22" s="131"/>
      <c r="H22" s="131" t="s">
        <v>61</v>
      </c>
      <c r="I22" s="131"/>
      <c r="J22" s="131" t="s">
        <v>62</v>
      </c>
      <c r="K22" s="131"/>
      <c r="L22" s="131" t="s">
        <v>63</v>
      </c>
      <c r="M22" s="131"/>
      <c r="N22" s="131"/>
      <c r="O22" s="131"/>
      <c r="P22" s="131"/>
      <c r="Q22" s="135"/>
      <c r="R22" s="133"/>
    </row>
    <row r="23" spans="1:18" s="34" customFormat="1" ht="30" customHeight="1" x14ac:dyDescent="0.25">
      <c r="A23" s="28">
        <v>1</v>
      </c>
      <c r="B23" s="29">
        <v>9</v>
      </c>
      <c r="C23" s="29">
        <v>10059040143</v>
      </c>
      <c r="D23" s="30" t="s">
        <v>16</v>
      </c>
      <c r="E23" s="96">
        <v>37426</v>
      </c>
      <c r="F23" s="31" t="s">
        <v>4</v>
      </c>
      <c r="G23" s="87" t="s">
        <v>17</v>
      </c>
      <c r="H23" s="32">
        <v>0.1131712962962963</v>
      </c>
      <c r="I23" s="29">
        <v>7</v>
      </c>
      <c r="J23" s="32">
        <v>2.3283564814814816E-2</v>
      </c>
      <c r="K23" s="29">
        <v>1</v>
      </c>
      <c r="L23" s="32">
        <v>9.3888888888888897E-2</v>
      </c>
      <c r="M23" s="29">
        <v>9</v>
      </c>
      <c r="N23" s="32">
        <v>0.23034375000000001</v>
      </c>
      <c r="O23" s="50"/>
      <c r="P23" s="33">
        <v>33.464477908922355</v>
      </c>
      <c r="Q23" s="51">
        <v>18</v>
      </c>
      <c r="R23" s="35"/>
    </row>
    <row r="24" spans="1:18" s="34" customFormat="1" ht="30" customHeight="1" x14ac:dyDescent="0.25">
      <c r="A24" s="28">
        <v>2</v>
      </c>
      <c r="B24" s="29">
        <v>41</v>
      </c>
      <c r="C24" s="29">
        <v>10034947868</v>
      </c>
      <c r="D24" s="30" t="s">
        <v>40</v>
      </c>
      <c r="E24" s="96">
        <v>36839</v>
      </c>
      <c r="F24" s="31" t="s">
        <v>4</v>
      </c>
      <c r="G24" s="87" t="s">
        <v>37</v>
      </c>
      <c r="H24" s="32">
        <v>0.11297453703703704</v>
      </c>
      <c r="I24" s="29">
        <v>2</v>
      </c>
      <c r="J24" s="32">
        <v>2.3952546296296298E-2</v>
      </c>
      <c r="K24" s="29">
        <v>3</v>
      </c>
      <c r="L24" s="32">
        <v>9.3888888888888897E-2</v>
      </c>
      <c r="M24" s="29">
        <v>4</v>
      </c>
      <c r="N24" s="32">
        <v>0.23081597222222222</v>
      </c>
      <c r="O24" s="32">
        <v>4.7222222222220722E-4</v>
      </c>
      <c r="P24" s="33">
        <v>33.396013538924407</v>
      </c>
      <c r="Q24" s="51">
        <v>15</v>
      </c>
      <c r="R24" s="35"/>
    </row>
    <row r="25" spans="1:18" s="34" customFormat="1" ht="30" customHeight="1" x14ac:dyDescent="0.25">
      <c r="A25" s="28">
        <v>3</v>
      </c>
      <c r="B25" s="29">
        <v>37</v>
      </c>
      <c r="C25" s="29">
        <v>10023524807</v>
      </c>
      <c r="D25" s="30" t="s">
        <v>71</v>
      </c>
      <c r="E25" s="96">
        <v>36182</v>
      </c>
      <c r="F25" s="31" t="s">
        <v>5</v>
      </c>
      <c r="G25" s="87" t="s">
        <v>90</v>
      </c>
      <c r="H25" s="32">
        <v>0.11319444444444444</v>
      </c>
      <c r="I25" s="29">
        <v>5</v>
      </c>
      <c r="J25" s="32">
        <v>2.3927083333333331E-2</v>
      </c>
      <c r="K25" s="29">
        <v>2</v>
      </c>
      <c r="L25" s="32">
        <v>9.3877314814814816E-2</v>
      </c>
      <c r="M25" s="29">
        <v>7</v>
      </c>
      <c r="N25" s="32">
        <v>0.2309988425925926</v>
      </c>
      <c r="O25" s="32">
        <v>6.5509259259258212E-4</v>
      </c>
      <c r="P25" s="33">
        <v>33.36957556505314</v>
      </c>
      <c r="Q25" s="51">
        <v>13</v>
      </c>
      <c r="R25" s="35"/>
    </row>
    <row r="26" spans="1:18" s="34" customFormat="1" ht="30" customHeight="1" x14ac:dyDescent="0.25">
      <c r="A26" s="28">
        <v>4</v>
      </c>
      <c r="B26" s="29">
        <v>32</v>
      </c>
      <c r="C26" s="29">
        <v>10023500858</v>
      </c>
      <c r="D26" s="30" t="s">
        <v>18</v>
      </c>
      <c r="E26" s="96">
        <v>35854</v>
      </c>
      <c r="F26" s="31" t="s">
        <v>4</v>
      </c>
      <c r="G26" s="87" t="s">
        <v>33</v>
      </c>
      <c r="H26" s="32">
        <v>0.11289351851851852</v>
      </c>
      <c r="I26" s="29">
        <v>1</v>
      </c>
      <c r="J26" s="32">
        <v>2.4861111111111108E-2</v>
      </c>
      <c r="K26" s="29">
        <v>10</v>
      </c>
      <c r="L26" s="32">
        <v>9.3888888888888897E-2</v>
      </c>
      <c r="M26" s="29">
        <v>5</v>
      </c>
      <c r="N26" s="32">
        <v>0.2316435185185185</v>
      </c>
      <c r="O26" s="32">
        <v>1.2997685185184848E-3</v>
      </c>
      <c r="P26" s="33">
        <v>33.276706305586096</v>
      </c>
      <c r="Q26" s="51">
        <v>11</v>
      </c>
      <c r="R26" s="35"/>
    </row>
    <row r="27" spans="1:18" s="34" customFormat="1" ht="30" customHeight="1" x14ac:dyDescent="0.25">
      <c r="A27" s="28">
        <v>5</v>
      </c>
      <c r="B27" s="29">
        <v>34</v>
      </c>
      <c r="C27" s="29">
        <v>10091997915</v>
      </c>
      <c r="D27" s="30" t="s">
        <v>12</v>
      </c>
      <c r="E27" s="96">
        <v>34151</v>
      </c>
      <c r="F27" s="31" t="s">
        <v>4</v>
      </c>
      <c r="G27" s="87" t="s">
        <v>33</v>
      </c>
      <c r="H27" s="32">
        <v>0.11319444444444444</v>
      </c>
      <c r="I27" s="29">
        <v>4</v>
      </c>
      <c r="J27" s="32">
        <v>2.4697916666666667E-2</v>
      </c>
      <c r="K27" s="29">
        <v>7</v>
      </c>
      <c r="L27" s="32">
        <v>9.3888888888888897E-2</v>
      </c>
      <c r="M27" s="29">
        <v>10</v>
      </c>
      <c r="N27" s="32">
        <v>0.23178124999999999</v>
      </c>
      <c r="O27" s="32">
        <v>1.4374999999999805E-3</v>
      </c>
      <c r="P27" s="33">
        <v>33.256932272706848</v>
      </c>
      <c r="Q27" s="51">
        <v>9</v>
      </c>
      <c r="R27" s="35"/>
    </row>
    <row r="28" spans="1:18" s="34" customFormat="1" ht="30" customHeight="1" x14ac:dyDescent="0.25">
      <c r="A28" s="28">
        <v>6</v>
      </c>
      <c r="B28" s="29">
        <v>35</v>
      </c>
      <c r="C28" s="29">
        <v>10013919985</v>
      </c>
      <c r="D28" s="30" t="s">
        <v>20</v>
      </c>
      <c r="E28" s="96">
        <v>34593</v>
      </c>
      <c r="F28" s="31" t="s">
        <v>4</v>
      </c>
      <c r="G28" s="87" t="s">
        <v>55</v>
      </c>
      <c r="H28" s="32">
        <v>0.1131712962962963</v>
      </c>
      <c r="I28" s="29">
        <v>6</v>
      </c>
      <c r="J28" s="32">
        <v>2.501851851851852E-2</v>
      </c>
      <c r="K28" s="29">
        <v>11</v>
      </c>
      <c r="L28" s="32">
        <v>9.3888888888888897E-2</v>
      </c>
      <c r="M28" s="29">
        <v>8</v>
      </c>
      <c r="N28" s="32">
        <v>0.2320787037037037</v>
      </c>
      <c r="O28" s="32">
        <v>1.73495370370369E-3</v>
      </c>
      <c r="P28" s="33">
        <v>33.214307087713699</v>
      </c>
      <c r="Q28" s="51">
        <v>7</v>
      </c>
      <c r="R28" s="35"/>
    </row>
    <row r="29" spans="1:18" s="34" customFormat="1" ht="30" customHeight="1" x14ac:dyDescent="0.25">
      <c r="A29" s="28">
        <v>7</v>
      </c>
      <c r="B29" s="29">
        <v>33</v>
      </c>
      <c r="C29" s="29">
        <v>10008696537</v>
      </c>
      <c r="D29" s="30" t="s">
        <v>11</v>
      </c>
      <c r="E29" s="96">
        <v>34795</v>
      </c>
      <c r="F29" s="31" t="s">
        <v>4</v>
      </c>
      <c r="G29" s="87" t="s">
        <v>33</v>
      </c>
      <c r="H29" s="32">
        <v>0.11706018518518518</v>
      </c>
      <c r="I29" s="29">
        <v>16</v>
      </c>
      <c r="J29" s="32">
        <v>2.4812499999999998E-2</v>
      </c>
      <c r="K29" s="29">
        <v>9</v>
      </c>
      <c r="L29" s="32">
        <v>9.1817129629629624E-2</v>
      </c>
      <c r="M29" s="29">
        <v>1</v>
      </c>
      <c r="N29" s="32">
        <v>0.23368981481481479</v>
      </c>
      <c r="O29" s="32">
        <v>3.3460648148147809E-3</v>
      </c>
      <c r="P29" s="33">
        <v>32.985320046753969</v>
      </c>
      <c r="Q29" s="51">
        <v>6</v>
      </c>
      <c r="R29" s="35"/>
    </row>
    <row r="30" spans="1:18" s="34" customFormat="1" ht="30" customHeight="1" x14ac:dyDescent="0.25">
      <c r="A30" s="28">
        <v>8</v>
      </c>
      <c r="B30" s="29">
        <v>31</v>
      </c>
      <c r="C30" s="29">
        <v>10034971211</v>
      </c>
      <c r="D30" s="30" t="s">
        <v>45</v>
      </c>
      <c r="E30" s="96">
        <v>36766</v>
      </c>
      <c r="F30" s="31" t="s">
        <v>5</v>
      </c>
      <c r="G30" s="87" t="s">
        <v>33</v>
      </c>
      <c r="H30" s="32">
        <v>0.11416666666666668</v>
      </c>
      <c r="I30" s="29">
        <v>9</v>
      </c>
      <c r="J30" s="32">
        <v>2.6398148148148146E-2</v>
      </c>
      <c r="K30" s="29">
        <v>18</v>
      </c>
      <c r="L30" s="32">
        <v>9.4166666666666662E-2</v>
      </c>
      <c r="M30" s="29">
        <v>12</v>
      </c>
      <c r="N30" s="32">
        <v>0.23473148148148149</v>
      </c>
      <c r="O30" s="32">
        <v>4.3877314814814716E-3</v>
      </c>
      <c r="P30" s="33">
        <v>32.83894126464439</v>
      </c>
      <c r="Q30" s="51">
        <v>5</v>
      </c>
      <c r="R30" s="35"/>
    </row>
    <row r="31" spans="1:18" s="34" customFormat="1" ht="30" customHeight="1" x14ac:dyDescent="0.25">
      <c r="A31" s="28">
        <v>9</v>
      </c>
      <c r="B31" s="29">
        <v>42</v>
      </c>
      <c r="C31" s="29">
        <v>10012584621</v>
      </c>
      <c r="D31" s="30" t="s">
        <v>81</v>
      </c>
      <c r="E31" s="96">
        <v>31552</v>
      </c>
      <c r="F31" s="31" t="s">
        <v>4</v>
      </c>
      <c r="G31" s="87" t="s">
        <v>79</v>
      </c>
      <c r="H31" s="32">
        <v>0.11677083333333334</v>
      </c>
      <c r="I31" s="29">
        <v>15</v>
      </c>
      <c r="J31" s="32">
        <v>2.4656250000000001E-2</v>
      </c>
      <c r="K31" s="29">
        <v>5</v>
      </c>
      <c r="L31" s="32">
        <v>9.3819444444444455E-2</v>
      </c>
      <c r="M31" s="29">
        <v>6</v>
      </c>
      <c r="N31" s="32">
        <v>0.2352465277777778</v>
      </c>
      <c r="O31" s="32">
        <v>4.9027777777777837E-3</v>
      </c>
      <c r="P31" s="33">
        <v>32.767044028870416</v>
      </c>
      <c r="Q31" s="51">
        <v>4</v>
      </c>
      <c r="R31" s="35"/>
    </row>
    <row r="32" spans="1:18" s="34" customFormat="1" ht="30" customHeight="1" x14ac:dyDescent="0.25">
      <c r="A32" s="28">
        <v>10</v>
      </c>
      <c r="B32" s="29">
        <v>1</v>
      </c>
      <c r="C32" s="29">
        <v>10036014666</v>
      </c>
      <c r="D32" s="30" t="s">
        <v>66</v>
      </c>
      <c r="E32" s="96">
        <v>37544</v>
      </c>
      <c r="F32" s="31" t="s">
        <v>4</v>
      </c>
      <c r="G32" s="87" t="s">
        <v>65</v>
      </c>
      <c r="H32" s="32">
        <v>0.11416666666666668</v>
      </c>
      <c r="I32" s="29">
        <v>8</v>
      </c>
      <c r="J32" s="32">
        <v>2.729861111111111E-2</v>
      </c>
      <c r="K32" s="29">
        <v>22</v>
      </c>
      <c r="L32" s="32">
        <v>9.3842592592592602E-2</v>
      </c>
      <c r="M32" s="29">
        <v>3</v>
      </c>
      <c r="N32" s="32">
        <v>0.23530787037037038</v>
      </c>
      <c r="O32" s="32">
        <v>4.9641203703703618E-3</v>
      </c>
      <c r="P32" s="33">
        <v>32.758501962558903</v>
      </c>
      <c r="Q32" s="51">
        <v>3</v>
      </c>
      <c r="R32" s="35"/>
    </row>
    <row r="33" spans="1:18" s="34" customFormat="1" ht="30" customHeight="1" x14ac:dyDescent="0.25">
      <c r="A33" s="28">
        <v>11</v>
      </c>
      <c r="B33" s="29">
        <v>6</v>
      </c>
      <c r="C33" s="29">
        <v>10050875369</v>
      </c>
      <c r="D33" s="30" t="s">
        <v>13</v>
      </c>
      <c r="E33" s="96">
        <v>37306</v>
      </c>
      <c r="F33" s="31" t="s">
        <v>4</v>
      </c>
      <c r="G33" s="87" t="s">
        <v>33</v>
      </c>
      <c r="H33" s="32">
        <v>0.11499999999999999</v>
      </c>
      <c r="I33" s="29">
        <v>11</v>
      </c>
      <c r="J33" s="32">
        <v>2.6824074074074073E-2</v>
      </c>
      <c r="K33" s="29">
        <v>21</v>
      </c>
      <c r="L33" s="32">
        <v>9.3784722222222228E-2</v>
      </c>
      <c r="M33" s="29">
        <v>2</v>
      </c>
      <c r="N33" s="32">
        <v>0.2356087962962963</v>
      </c>
      <c r="O33" s="32">
        <v>5.2650462962962885E-3</v>
      </c>
      <c r="P33" s="33">
        <v>32.716661918002025</v>
      </c>
      <c r="Q33" s="51">
        <v>2</v>
      </c>
      <c r="R33" s="35"/>
    </row>
    <row r="34" spans="1:18" s="34" customFormat="1" ht="30" customHeight="1" x14ac:dyDescent="0.25">
      <c r="A34" s="28">
        <v>12</v>
      </c>
      <c r="B34" s="29">
        <v>40</v>
      </c>
      <c r="C34" s="29">
        <v>10007913564</v>
      </c>
      <c r="D34" s="30" t="s">
        <v>72</v>
      </c>
      <c r="E34" s="96">
        <v>33173</v>
      </c>
      <c r="F34" s="31" t="s">
        <v>4</v>
      </c>
      <c r="G34" s="87" t="s">
        <v>89</v>
      </c>
      <c r="H34" s="32">
        <v>0.11559027777777779</v>
      </c>
      <c r="I34" s="29">
        <v>13</v>
      </c>
      <c r="J34" s="32">
        <v>2.472337962962963E-2</v>
      </c>
      <c r="K34" s="29">
        <v>8</v>
      </c>
      <c r="L34" s="32">
        <v>9.6319444444444444E-2</v>
      </c>
      <c r="M34" s="29">
        <v>16</v>
      </c>
      <c r="N34" s="32">
        <v>0.23663310185185188</v>
      </c>
      <c r="O34" s="32">
        <v>6.2893518518518654E-3</v>
      </c>
      <c r="P34" s="33">
        <v>32.575042430704663</v>
      </c>
      <c r="Q34" s="51">
        <v>1</v>
      </c>
      <c r="R34" s="35"/>
    </row>
    <row r="35" spans="1:18" s="34" customFormat="1" ht="30" customHeight="1" x14ac:dyDescent="0.25">
      <c r="A35" s="28">
        <v>13</v>
      </c>
      <c r="B35" s="29">
        <v>43</v>
      </c>
      <c r="C35" s="29">
        <v>10009045333</v>
      </c>
      <c r="D35" s="30" t="s">
        <v>75</v>
      </c>
      <c r="E35" s="96">
        <v>35438</v>
      </c>
      <c r="F35" s="31" t="s">
        <v>4</v>
      </c>
      <c r="G35" s="87" t="s">
        <v>22</v>
      </c>
      <c r="H35" s="32">
        <v>0.1158912037037037</v>
      </c>
      <c r="I35" s="29">
        <v>14</v>
      </c>
      <c r="J35" s="32">
        <v>2.5454861111111112E-2</v>
      </c>
      <c r="K35" s="29">
        <v>13</v>
      </c>
      <c r="L35" s="32">
        <v>9.6319444444444444E-2</v>
      </c>
      <c r="M35" s="29">
        <v>19</v>
      </c>
      <c r="N35" s="32">
        <v>0.23766550925925928</v>
      </c>
      <c r="O35" s="32">
        <v>7.321759259259264E-3</v>
      </c>
      <c r="P35" s="33">
        <v>32.433538031488773</v>
      </c>
      <c r="Q35" s="51"/>
      <c r="R35" s="35"/>
    </row>
    <row r="36" spans="1:18" s="34" customFormat="1" ht="30" customHeight="1" x14ac:dyDescent="0.25">
      <c r="A36" s="28">
        <v>14</v>
      </c>
      <c r="B36" s="29">
        <v>4</v>
      </c>
      <c r="C36" s="29">
        <v>10036064681</v>
      </c>
      <c r="D36" s="30" t="s">
        <v>23</v>
      </c>
      <c r="E36" s="96">
        <v>37700</v>
      </c>
      <c r="F36" s="31" t="s">
        <v>5</v>
      </c>
      <c r="G36" s="87" t="s">
        <v>33</v>
      </c>
      <c r="H36" s="32">
        <v>0.12054398148148149</v>
      </c>
      <c r="I36" s="29">
        <v>17</v>
      </c>
      <c r="J36" s="32">
        <v>2.6053240740740738E-2</v>
      </c>
      <c r="K36" s="29">
        <v>16</v>
      </c>
      <c r="L36" s="32">
        <v>9.4108796296296288E-2</v>
      </c>
      <c r="M36" s="29">
        <v>11</v>
      </c>
      <c r="N36" s="32">
        <v>0.2407060185185185</v>
      </c>
      <c r="O36" s="32">
        <v>1.0362268518518486E-2</v>
      </c>
      <c r="P36" s="33">
        <v>32.023849593691402</v>
      </c>
      <c r="Q36" s="51"/>
      <c r="R36" s="35"/>
    </row>
    <row r="37" spans="1:18" s="34" customFormat="1" ht="30" customHeight="1" x14ac:dyDescent="0.25">
      <c r="A37" s="28">
        <v>15</v>
      </c>
      <c r="B37" s="29">
        <v>36</v>
      </c>
      <c r="C37" s="29">
        <v>10093888708</v>
      </c>
      <c r="D37" s="30" t="s">
        <v>19</v>
      </c>
      <c r="E37" s="96">
        <v>36544</v>
      </c>
      <c r="F37" s="31" t="s">
        <v>5</v>
      </c>
      <c r="G37" s="87" t="s">
        <v>90</v>
      </c>
      <c r="H37" s="32">
        <v>0.12111111111111111</v>
      </c>
      <c r="I37" s="29">
        <v>18</v>
      </c>
      <c r="J37" s="32">
        <v>2.469212962962963E-2</v>
      </c>
      <c r="K37" s="29">
        <v>6</v>
      </c>
      <c r="L37" s="32">
        <v>9.6319444444444444E-2</v>
      </c>
      <c r="M37" s="29">
        <v>15</v>
      </c>
      <c r="N37" s="32">
        <v>0.2421226851851852</v>
      </c>
      <c r="O37" s="32">
        <v>1.1778935185185191E-2</v>
      </c>
      <c r="P37" s="33">
        <v>31.83647714561603</v>
      </c>
      <c r="Q37" s="51"/>
      <c r="R37" s="35"/>
    </row>
    <row r="38" spans="1:18" s="34" customFormat="1" ht="30" customHeight="1" x14ac:dyDescent="0.25">
      <c r="A38" s="28">
        <v>16</v>
      </c>
      <c r="B38" s="29">
        <v>19</v>
      </c>
      <c r="C38" s="29">
        <v>10093059356</v>
      </c>
      <c r="D38" s="30" t="s">
        <v>24</v>
      </c>
      <c r="E38" s="96">
        <v>37289</v>
      </c>
      <c r="F38" s="31" t="s">
        <v>4</v>
      </c>
      <c r="G38" s="87" t="s">
        <v>22</v>
      </c>
      <c r="H38" s="32">
        <v>0.12136574074074075</v>
      </c>
      <c r="I38" s="29">
        <v>19</v>
      </c>
      <c r="J38" s="32">
        <v>2.6466435185185183E-2</v>
      </c>
      <c r="K38" s="29">
        <v>20</v>
      </c>
      <c r="L38" s="32">
        <v>9.6319444444444444E-2</v>
      </c>
      <c r="M38" s="29">
        <v>18</v>
      </c>
      <c r="N38" s="32">
        <v>0.24415162037037036</v>
      </c>
      <c r="O38" s="32">
        <v>1.3807870370370345E-2</v>
      </c>
      <c r="P38" s="33">
        <v>31.571911427989026</v>
      </c>
      <c r="Q38" s="51"/>
      <c r="R38" s="35"/>
    </row>
    <row r="39" spans="1:18" s="34" customFormat="1" ht="30" customHeight="1" x14ac:dyDescent="0.25">
      <c r="A39" s="28">
        <v>17</v>
      </c>
      <c r="B39" s="29">
        <v>20</v>
      </c>
      <c r="C39" s="29">
        <v>10092428553</v>
      </c>
      <c r="D39" s="30" t="s">
        <v>70</v>
      </c>
      <c r="E39" s="96">
        <v>38296</v>
      </c>
      <c r="F39" s="31" t="s">
        <v>4</v>
      </c>
      <c r="G39" s="87" t="s">
        <v>14</v>
      </c>
      <c r="H39" s="32">
        <v>0.12299768518518518</v>
      </c>
      <c r="I39" s="29">
        <v>21</v>
      </c>
      <c r="J39" s="32">
        <v>2.5841435185185183E-2</v>
      </c>
      <c r="K39" s="29">
        <v>15</v>
      </c>
      <c r="L39" s="32">
        <v>9.6319444444444444E-2</v>
      </c>
      <c r="M39" s="29">
        <v>17</v>
      </c>
      <c r="N39" s="32">
        <v>0.24515856481481479</v>
      </c>
      <c r="O39" s="32">
        <v>1.4814814814814781E-2</v>
      </c>
      <c r="P39" s="33">
        <v>31.442235514618755</v>
      </c>
      <c r="Q39" s="51"/>
      <c r="R39" s="35"/>
    </row>
    <row r="40" spans="1:18" s="34" customFormat="1" ht="30" customHeight="1" x14ac:dyDescent="0.25">
      <c r="A40" s="28">
        <v>18</v>
      </c>
      <c r="B40" s="29">
        <v>17</v>
      </c>
      <c r="C40" s="29">
        <v>10126421090</v>
      </c>
      <c r="D40" s="30" t="s">
        <v>80</v>
      </c>
      <c r="E40" s="96">
        <v>37209</v>
      </c>
      <c r="F40" s="31" t="s">
        <v>5</v>
      </c>
      <c r="G40" s="87" t="s">
        <v>79</v>
      </c>
      <c r="H40" s="32">
        <v>0.12451388888888888</v>
      </c>
      <c r="I40" s="29">
        <v>23</v>
      </c>
      <c r="J40" s="32">
        <v>2.6370370370370374E-2</v>
      </c>
      <c r="K40" s="29">
        <v>17</v>
      </c>
      <c r="L40" s="32">
        <v>9.6319444444444444E-2</v>
      </c>
      <c r="M40" s="29">
        <v>14</v>
      </c>
      <c r="N40" s="32">
        <v>0.2472037037037037</v>
      </c>
      <c r="O40" s="32">
        <v>1.685995370370369E-2</v>
      </c>
      <c r="P40" s="33">
        <v>31.182111019552025</v>
      </c>
      <c r="Q40" s="51"/>
      <c r="R40" s="35"/>
    </row>
    <row r="41" spans="1:18" s="34" customFormat="1" ht="30" customHeight="1" x14ac:dyDescent="0.25">
      <c r="A41" s="28">
        <v>19</v>
      </c>
      <c r="B41" s="29">
        <v>3</v>
      </c>
      <c r="C41" s="29">
        <v>10036027400</v>
      </c>
      <c r="D41" s="30" t="s">
        <v>64</v>
      </c>
      <c r="E41" s="96">
        <v>38154</v>
      </c>
      <c r="F41" s="31" t="s">
        <v>4</v>
      </c>
      <c r="G41" s="87" t="s">
        <v>33</v>
      </c>
      <c r="H41" s="32">
        <v>0.12570601851851851</v>
      </c>
      <c r="I41" s="29">
        <v>24</v>
      </c>
      <c r="J41" s="32">
        <v>2.9218750000000002E-2</v>
      </c>
      <c r="K41" s="29">
        <v>27</v>
      </c>
      <c r="L41" s="32">
        <v>9.5706018518518524E-2</v>
      </c>
      <c r="M41" s="29">
        <v>13</v>
      </c>
      <c r="N41" s="32">
        <v>0.25063078703703701</v>
      </c>
      <c r="O41" s="32">
        <v>2.0287037037036992E-2</v>
      </c>
      <c r="P41" s="33">
        <v>30.755732064928772</v>
      </c>
      <c r="Q41" s="51"/>
      <c r="R41" s="35"/>
    </row>
    <row r="42" spans="1:18" s="34" customFormat="1" ht="30" customHeight="1" x14ac:dyDescent="0.25">
      <c r="A42" s="28">
        <v>20</v>
      </c>
      <c r="B42" s="29">
        <v>16</v>
      </c>
      <c r="C42" s="29">
        <v>10092434819</v>
      </c>
      <c r="D42" s="30" t="s">
        <v>82</v>
      </c>
      <c r="E42" s="96">
        <v>37505</v>
      </c>
      <c r="F42" s="31" t="s">
        <v>5</v>
      </c>
      <c r="G42" s="87" t="s">
        <v>79</v>
      </c>
      <c r="H42" s="32">
        <v>0.15834490740740739</v>
      </c>
      <c r="I42" s="29">
        <v>26</v>
      </c>
      <c r="J42" s="32">
        <v>2.8525462962962964E-2</v>
      </c>
      <c r="K42" s="29">
        <v>25</v>
      </c>
      <c r="L42" s="32">
        <v>0.10767361111111111</v>
      </c>
      <c r="M42" s="29">
        <v>20</v>
      </c>
      <c r="N42" s="32">
        <v>0.29454398148148148</v>
      </c>
      <c r="O42" s="32">
        <v>6.4200231481481462E-2</v>
      </c>
      <c r="P42" s="33">
        <v>26.170398371619655</v>
      </c>
      <c r="Q42" s="51"/>
      <c r="R42" s="35"/>
    </row>
    <row r="43" spans="1:18" s="34" customFormat="1" ht="30" customHeight="1" x14ac:dyDescent="0.25">
      <c r="A43" s="28" t="s">
        <v>88</v>
      </c>
      <c r="B43" s="29">
        <v>11</v>
      </c>
      <c r="C43" s="29">
        <v>10036017393</v>
      </c>
      <c r="D43" s="30" t="s">
        <v>21</v>
      </c>
      <c r="E43" s="96">
        <v>37128</v>
      </c>
      <c r="F43" s="31" t="s">
        <v>4</v>
      </c>
      <c r="G43" s="87" t="s">
        <v>90</v>
      </c>
      <c r="H43" s="32">
        <v>0.12144675925925925</v>
      </c>
      <c r="I43" s="29">
        <v>20</v>
      </c>
      <c r="J43" s="32">
        <v>2.6424768518518521E-2</v>
      </c>
      <c r="K43" s="29">
        <v>19</v>
      </c>
      <c r="L43" s="32"/>
      <c r="M43" s="29"/>
      <c r="N43" s="32"/>
      <c r="O43" s="32"/>
      <c r="P43" s="33"/>
      <c r="Q43" s="51"/>
      <c r="R43" s="35" t="s">
        <v>103</v>
      </c>
    </row>
    <row r="44" spans="1:18" s="34" customFormat="1" ht="30" customHeight="1" x14ac:dyDescent="0.25">
      <c r="A44" s="28" t="s">
        <v>88</v>
      </c>
      <c r="B44" s="29">
        <v>39</v>
      </c>
      <c r="C44" s="29">
        <v>10006503832</v>
      </c>
      <c r="D44" s="30" t="s">
        <v>15</v>
      </c>
      <c r="E44" s="96">
        <v>33408</v>
      </c>
      <c r="F44" s="31" t="s">
        <v>4</v>
      </c>
      <c r="G44" s="87" t="s">
        <v>90</v>
      </c>
      <c r="H44" s="32">
        <v>0.16520833333333332</v>
      </c>
      <c r="I44" s="29">
        <v>27</v>
      </c>
      <c r="J44" s="32">
        <v>2.7450231481481485E-2</v>
      </c>
      <c r="K44" s="29">
        <v>24</v>
      </c>
      <c r="L44" s="32"/>
      <c r="M44" s="29"/>
      <c r="N44" s="32"/>
      <c r="O44" s="32"/>
      <c r="P44" s="33"/>
      <c r="Q44" s="51"/>
      <c r="R44" s="35" t="s">
        <v>103</v>
      </c>
    </row>
    <row r="45" spans="1:18" s="34" customFormat="1" ht="30" customHeight="1" x14ac:dyDescent="0.25">
      <c r="A45" s="28" t="s">
        <v>88</v>
      </c>
      <c r="B45" s="29">
        <v>2</v>
      </c>
      <c r="C45" s="29">
        <v>10079777026</v>
      </c>
      <c r="D45" s="30" t="s">
        <v>78</v>
      </c>
      <c r="E45" s="96">
        <v>38050</v>
      </c>
      <c r="F45" s="31" t="s">
        <v>5</v>
      </c>
      <c r="G45" s="87" t="s">
        <v>33</v>
      </c>
      <c r="H45" s="32">
        <v>0.11516203703703703</v>
      </c>
      <c r="I45" s="29">
        <v>12</v>
      </c>
      <c r="J45" s="32">
        <v>2.5127314814814811E-2</v>
      </c>
      <c r="K45" s="29">
        <v>12</v>
      </c>
      <c r="L45" s="32"/>
      <c r="M45" s="29"/>
      <c r="N45" s="32"/>
      <c r="O45" s="32"/>
      <c r="P45" s="33"/>
      <c r="Q45" s="29"/>
      <c r="R45" s="35" t="s">
        <v>104</v>
      </c>
    </row>
    <row r="46" spans="1:18" s="34" customFormat="1" ht="30" customHeight="1" x14ac:dyDescent="0.25">
      <c r="A46" s="28" t="s">
        <v>88</v>
      </c>
      <c r="B46" s="29">
        <v>5</v>
      </c>
      <c r="C46" s="29">
        <v>10077478833</v>
      </c>
      <c r="D46" s="30" t="s">
        <v>77</v>
      </c>
      <c r="E46" s="96">
        <v>37484</v>
      </c>
      <c r="F46" s="31" t="s">
        <v>4</v>
      </c>
      <c r="G46" s="87" t="s">
        <v>33</v>
      </c>
      <c r="H46" s="32">
        <v>0.1143287037037037</v>
      </c>
      <c r="I46" s="29">
        <v>10</v>
      </c>
      <c r="J46" s="32">
        <v>2.5687500000000002E-2</v>
      </c>
      <c r="K46" s="29">
        <v>14</v>
      </c>
      <c r="L46" s="32"/>
      <c r="M46" s="29"/>
      <c r="N46" s="32"/>
      <c r="O46" s="32"/>
      <c r="P46" s="33"/>
      <c r="Q46" s="29"/>
      <c r="R46" s="35" t="s">
        <v>104</v>
      </c>
    </row>
    <row r="47" spans="1:18" s="34" customFormat="1" ht="30" customHeight="1" x14ac:dyDescent="0.25">
      <c r="A47" s="28" t="s">
        <v>88</v>
      </c>
      <c r="B47" s="29">
        <v>7</v>
      </c>
      <c r="C47" s="29">
        <v>10036018306</v>
      </c>
      <c r="D47" s="30" t="s">
        <v>10</v>
      </c>
      <c r="E47" s="96">
        <v>37284</v>
      </c>
      <c r="F47" s="31" t="s">
        <v>4</v>
      </c>
      <c r="G47" s="87" t="s">
        <v>33</v>
      </c>
      <c r="H47" s="32">
        <v>0.11307870370370371</v>
      </c>
      <c r="I47" s="29">
        <v>3</v>
      </c>
      <c r="J47" s="32">
        <v>2.4144675925925924E-2</v>
      </c>
      <c r="K47" s="29">
        <v>4</v>
      </c>
      <c r="L47" s="32"/>
      <c r="M47" s="29"/>
      <c r="N47" s="32"/>
      <c r="O47" s="32"/>
      <c r="P47" s="33"/>
      <c r="Q47" s="29"/>
      <c r="R47" s="35" t="s">
        <v>104</v>
      </c>
    </row>
    <row r="48" spans="1:18" s="34" customFormat="1" ht="30" customHeight="1" x14ac:dyDescent="0.25">
      <c r="A48" s="28" t="s">
        <v>88</v>
      </c>
      <c r="B48" s="29">
        <v>8</v>
      </c>
      <c r="C48" s="29">
        <v>10052804154</v>
      </c>
      <c r="D48" s="30" t="s">
        <v>42</v>
      </c>
      <c r="E48" s="96">
        <v>37537</v>
      </c>
      <c r="F48" s="31" t="s">
        <v>4</v>
      </c>
      <c r="G48" s="87" t="s">
        <v>17</v>
      </c>
      <c r="H48" s="32">
        <v>0.12740740740740741</v>
      </c>
      <c r="I48" s="29">
        <v>25</v>
      </c>
      <c r="J48" s="32">
        <v>2.8603009259259262E-2</v>
      </c>
      <c r="K48" s="29">
        <v>26</v>
      </c>
      <c r="L48" s="32"/>
      <c r="M48" s="29"/>
      <c r="N48" s="32"/>
      <c r="O48" s="32"/>
      <c r="P48" s="33"/>
      <c r="Q48" s="29"/>
      <c r="R48" s="35" t="s">
        <v>104</v>
      </c>
    </row>
    <row r="49" spans="1:18" s="34" customFormat="1" ht="30" customHeight="1" x14ac:dyDescent="0.25">
      <c r="A49" s="28" t="s">
        <v>88</v>
      </c>
      <c r="B49" s="29">
        <v>18</v>
      </c>
      <c r="C49" s="29">
        <v>10036075900</v>
      </c>
      <c r="D49" s="30" t="s">
        <v>76</v>
      </c>
      <c r="E49" s="96">
        <v>37542</v>
      </c>
      <c r="F49" s="31" t="s">
        <v>4</v>
      </c>
      <c r="G49" s="87" t="s">
        <v>22</v>
      </c>
      <c r="H49" s="32">
        <v>0.16521990740740741</v>
      </c>
      <c r="I49" s="29">
        <v>28</v>
      </c>
      <c r="J49" s="32">
        <v>2.7344907407407405E-2</v>
      </c>
      <c r="K49" s="29">
        <v>23</v>
      </c>
      <c r="L49" s="32"/>
      <c r="M49" s="29"/>
      <c r="N49" s="32"/>
      <c r="O49" s="32"/>
      <c r="P49" s="33"/>
      <c r="Q49" s="29"/>
      <c r="R49" s="35" t="s">
        <v>104</v>
      </c>
    </row>
    <row r="50" spans="1:18" s="34" customFormat="1" ht="30" customHeight="1" x14ac:dyDescent="0.25">
      <c r="A50" s="28" t="s">
        <v>88</v>
      </c>
      <c r="B50" s="29">
        <v>10</v>
      </c>
      <c r="C50" s="29">
        <v>10036085600</v>
      </c>
      <c r="D50" s="30" t="s">
        <v>44</v>
      </c>
      <c r="E50" s="96">
        <v>37543</v>
      </c>
      <c r="F50" s="31" t="s">
        <v>4</v>
      </c>
      <c r="G50" s="87" t="s">
        <v>43</v>
      </c>
      <c r="H50" s="32">
        <v>0.12324074074074073</v>
      </c>
      <c r="I50" s="29">
        <v>22</v>
      </c>
      <c r="J50" s="32"/>
      <c r="K50" s="29"/>
      <c r="L50" s="32"/>
      <c r="M50" s="29"/>
      <c r="N50" s="32"/>
      <c r="O50" s="32"/>
      <c r="P50" s="33"/>
      <c r="Q50" s="29"/>
      <c r="R50" s="35" t="s">
        <v>105</v>
      </c>
    </row>
    <row r="51" spans="1:18" s="34" customFormat="1" ht="30" customHeight="1" x14ac:dyDescent="0.25">
      <c r="A51" s="28" t="s">
        <v>25</v>
      </c>
      <c r="B51" s="29">
        <v>12</v>
      </c>
      <c r="C51" s="29">
        <v>10051128377</v>
      </c>
      <c r="D51" s="30" t="s">
        <v>69</v>
      </c>
      <c r="E51" s="96">
        <v>38286</v>
      </c>
      <c r="F51" s="31" t="s">
        <v>5</v>
      </c>
      <c r="G51" s="87" t="s">
        <v>37</v>
      </c>
      <c r="H51" s="32"/>
      <c r="I51" s="29"/>
      <c r="J51" s="32"/>
      <c r="K51" s="29"/>
      <c r="L51" s="32"/>
      <c r="M51" s="29"/>
      <c r="N51" s="32"/>
      <c r="O51" s="32"/>
      <c r="P51" s="33"/>
      <c r="Q51" s="29"/>
      <c r="R51" s="35"/>
    </row>
    <row r="52" spans="1:18" s="34" customFormat="1" ht="30" customHeight="1" x14ac:dyDescent="0.25">
      <c r="A52" s="28" t="s">
        <v>25</v>
      </c>
      <c r="B52" s="29">
        <v>13</v>
      </c>
      <c r="C52" s="29">
        <v>10083910640</v>
      </c>
      <c r="D52" s="30" t="s">
        <v>67</v>
      </c>
      <c r="E52" s="96">
        <v>38225</v>
      </c>
      <c r="F52" s="31" t="s">
        <v>4</v>
      </c>
      <c r="G52" s="87" t="s">
        <v>37</v>
      </c>
      <c r="H52" s="32"/>
      <c r="I52" s="29"/>
      <c r="J52" s="32"/>
      <c r="K52" s="29"/>
      <c r="L52" s="32"/>
      <c r="M52" s="29"/>
      <c r="N52" s="32"/>
      <c r="O52" s="32"/>
      <c r="P52" s="33"/>
      <c r="Q52" s="29"/>
      <c r="R52" s="35"/>
    </row>
    <row r="53" spans="1:18" s="34" customFormat="1" ht="30" customHeight="1" x14ac:dyDescent="0.25">
      <c r="A53" s="28" t="s">
        <v>25</v>
      </c>
      <c r="B53" s="29">
        <v>14</v>
      </c>
      <c r="C53" s="29">
        <v>10083910539</v>
      </c>
      <c r="D53" s="30" t="s">
        <v>68</v>
      </c>
      <c r="E53" s="96">
        <v>38225</v>
      </c>
      <c r="F53" s="31" t="s">
        <v>4</v>
      </c>
      <c r="G53" s="87" t="s">
        <v>37</v>
      </c>
      <c r="H53" s="32"/>
      <c r="I53" s="29"/>
      <c r="J53" s="32"/>
      <c r="K53" s="29"/>
      <c r="L53" s="32"/>
      <c r="M53" s="29"/>
      <c r="N53" s="32"/>
      <c r="O53" s="32"/>
      <c r="P53" s="33"/>
      <c r="Q53" s="29"/>
      <c r="R53" s="35"/>
    </row>
    <row r="54" spans="1:18" s="34" customFormat="1" ht="30" customHeight="1" thickBot="1" x14ac:dyDescent="0.3">
      <c r="A54" s="88" t="s">
        <v>25</v>
      </c>
      <c r="B54" s="89">
        <v>15</v>
      </c>
      <c r="C54" s="89">
        <v>10083380473</v>
      </c>
      <c r="D54" s="90" t="s">
        <v>41</v>
      </c>
      <c r="E54" s="97">
        <v>37347</v>
      </c>
      <c r="F54" s="91" t="s">
        <v>4</v>
      </c>
      <c r="G54" s="92" t="s">
        <v>37</v>
      </c>
      <c r="H54" s="93"/>
      <c r="I54" s="89"/>
      <c r="J54" s="93"/>
      <c r="K54" s="89"/>
      <c r="L54" s="93"/>
      <c r="M54" s="89"/>
      <c r="N54" s="93"/>
      <c r="O54" s="93"/>
      <c r="P54" s="94"/>
      <c r="Q54" s="89"/>
      <c r="R54" s="95"/>
    </row>
    <row r="55" spans="1:18" s="34" customFormat="1" ht="6" customHeight="1" thickTop="1" thickBot="1" x14ac:dyDescent="0.3">
      <c r="A55" s="52"/>
      <c r="B55" s="44"/>
      <c r="C55" s="44"/>
      <c r="D55" s="53"/>
      <c r="E55" s="54"/>
      <c r="F55" s="55"/>
      <c r="G55" s="54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7"/>
    </row>
    <row r="56" spans="1:18" ht="15" thickTop="1" x14ac:dyDescent="0.25">
      <c r="A56" s="113" t="s">
        <v>52</v>
      </c>
      <c r="B56" s="114"/>
      <c r="C56" s="114"/>
      <c r="D56" s="114"/>
      <c r="E56" s="114"/>
      <c r="F56" s="58"/>
      <c r="G56" s="114" t="s">
        <v>53</v>
      </c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36"/>
    </row>
    <row r="57" spans="1:18" ht="14.4" x14ac:dyDescent="0.25">
      <c r="A57" s="107" t="s">
        <v>83</v>
      </c>
      <c r="B57" s="67"/>
      <c r="C57" s="68"/>
      <c r="D57" s="69"/>
      <c r="E57" s="70"/>
      <c r="F57" s="59"/>
      <c r="G57" s="108" t="s">
        <v>106</v>
      </c>
      <c r="H57" s="109">
        <v>11</v>
      </c>
      <c r="J57" s="60"/>
      <c r="N57" s="98"/>
      <c r="O57" s="38"/>
      <c r="P57" s="99"/>
      <c r="Q57" s="111" t="s">
        <v>114</v>
      </c>
      <c r="R57" s="112">
        <f>COUNTIF(F20:F54,"ЗМС")</f>
        <v>0</v>
      </c>
    </row>
    <row r="58" spans="1:18" ht="14.4" x14ac:dyDescent="0.25">
      <c r="A58" s="107" t="s">
        <v>84</v>
      </c>
      <c r="B58" s="67"/>
      <c r="C58" s="71"/>
      <c r="D58" s="69"/>
      <c r="E58" s="70"/>
      <c r="F58" s="61"/>
      <c r="G58" s="110" t="s">
        <v>107</v>
      </c>
      <c r="H58" s="109">
        <f>H59+H64</f>
        <v>32</v>
      </c>
      <c r="J58" s="62"/>
      <c r="N58" s="100"/>
      <c r="O58" s="101"/>
      <c r="P58" s="102"/>
      <c r="Q58" s="111" t="s">
        <v>91</v>
      </c>
      <c r="R58" s="112">
        <f>COUNTIF(F21:F54,"МСМК")</f>
        <v>0</v>
      </c>
    </row>
    <row r="59" spans="1:18" ht="14.4" x14ac:dyDescent="0.25">
      <c r="A59" s="107" t="s">
        <v>85</v>
      </c>
      <c r="B59" s="67"/>
      <c r="C59" s="72"/>
      <c r="D59" s="69"/>
      <c r="E59" s="70"/>
      <c r="F59" s="61"/>
      <c r="G59" s="110" t="s">
        <v>108</v>
      </c>
      <c r="H59" s="109">
        <f>H60+H61+H62+H63</f>
        <v>28</v>
      </c>
      <c r="J59" s="62"/>
      <c r="N59" s="100"/>
      <c r="O59" s="101"/>
      <c r="P59" s="103"/>
      <c r="Q59" s="111" t="s">
        <v>4</v>
      </c>
      <c r="R59" s="112">
        <f>COUNTIF(F21:F54,"МС")</f>
        <v>24</v>
      </c>
    </row>
    <row r="60" spans="1:18" ht="14.4" x14ac:dyDescent="0.25">
      <c r="A60" s="107" t="s">
        <v>86</v>
      </c>
      <c r="B60" s="67"/>
      <c r="C60" s="72"/>
      <c r="D60" s="69"/>
      <c r="E60" s="70"/>
      <c r="F60" s="61"/>
      <c r="G60" s="110" t="s">
        <v>109</v>
      </c>
      <c r="H60" s="109">
        <f>COUNT(A23:A54)</f>
        <v>20</v>
      </c>
      <c r="J60" s="62"/>
      <c r="N60" s="100"/>
      <c r="O60" s="101"/>
      <c r="P60" s="104"/>
      <c r="Q60" s="111" t="s">
        <v>5</v>
      </c>
      <c r="R60" s="112">
        <f>COUNTIF(F20:F54,"КМС")</f>
        <v>8</v>
      </c>
    </row>
    <row r="61" spans="1:18" ht="14.4" x14ac:dyDescent="0.25">
      <c r="A61" s="66"/>
      <c r="B61" s="67"/>
      <c r="C61" s="72"/>
      <c r="D61" s="69"/>
      <c r="E61" s="70"/>
      <c r="F61" s="61"/>
      <c r="G61" s="110" t="s">
        <v>110</v>
      </c>
      <c r="H61" s="109">
        <f>COUNTIF(A17:A54,"ЛИМ")</f>
        <v>0</v>
      </c>
      <c r="J61" s="62"/>
      <c r="N61" s="100"/>
      <c r="O61" s="101"/>
      <c r="P61" s="104"/>
      <c r="Q61" s="111" t="s">
        <v>115</v>
      </c>
      <c r="R61" s="112">
        <f>COUNTIF(F19:F54,"1 СР")</f>
        <v>0</v>
      </c>
    </row>
    <row r="62" spans="1:18" ht="14.4" x14ac:dyDescent="0.25">
      <c r="A62" s="66"/>
      <c r="B62" s="67"/>
      <c r="C62" s="67"/>
      <c r="D62" s="67"/>
      <c r="E62" s="73"/>
      <c r="F62" s="61"/>
      <c r="G62" s="110" t="s">
        <v>111</v>
      </c>
      <c r="H62" s="109">
        <f>COUNTIF(A21:A54,"НФ")</f>
        <v>8</v>
      </c>
      <c r="J62" s="62"/>
      <c r="N62" s="100"/>
      <c r="O62" s="101"/>
      <c r="P62" s="104"/>
      <c r="Q62" s="111" t="s">
        <v>116</v>
      </c>
      <c r="R62" s="112">
        <f>COUNTIF(F21:F54,"2 СР")</f>
        <v>0</v>
      </c>
    </row>
    <row r="63" spans="1:18" ht="14.4" x14ac:dyDescent="0.25">
      <c r="A63" s="66"/>
      <c r="B63" s="67"/>
      <c r="C63" s="67"/>
      <c r="D63" s="67"/>
      <c r="E63" s="74"/>
      <c r="F63" s="61"/>
      <c r="G63" s="110" t="s">
        <v>112</v>
      </c>
      <c r="H63" s="109">
        <f>COUNTIF(A21:A54,"ДСКВ")</f>
        <v>0</v>
      </c>
      <c r="I63" s="62"/>
      <c r="J63" s="63"/>
      <c r="N63" s="100"/>
      <c r="O63" s="101"/>
      <c r="P63" s="104"/>
      <c r="Q63" s="111" t="s">
        <v>117</v>
      </c>
      <c r="R63" s="112">
        <f>COUNTIF(F20:F54,"3 СР")</f>
        <v>0</v>
      </c>
    </row>
    <row r="64" spans="1:18" ht="14.4" x14ac:dyDescent="0.25">
      <c r="A64" s="66"/>
      <c r="B64" s="67"/>
      <c r="C64" s="67"/>
      <c r="D64" s="67"/>
      <c r="E64" s="74"/>
      <c r="F64" s="64"/>
      <c r="G64" s="110" t="s">
        <v>113</v>
      </c>
      <c r="H64" s="109">
        <f>COUNTIF(A20:A54,"НС")</f>
        <v>4</v>
      </c>
      <c r="I64" s="76"/>
      <c r="J64" s="65"/>
      <c r="K64" s="37"/>
      <c r="L64" s="37"/>
      <c r="M64" s="37"/>
      <c r="N64" s="105"/>
      <c r="O64" s="37"/>
      <c r="P64" s="106"/>
      <c r="Q64" s="75"/>
      <c r="R64" s="39"/>
    </row>
    <row r="65" spans="1:18" x14ac:dyDescent="0.25">
      <c r="A65" s="15"/>
      <c r="R65" s="26"/>
    </row>
    <row r="66" spans="1:18" ht="15.6" x14ac:dyDescent="0.25">
      <c r="A66" s="127" t="s">
        <v>54</v>
      </c>
      <c r="B66" s="128"/>
      <c r="C66" s="128"/>
      <c r="D66" s="128"/>
      <c r="E66" s="128"/>
      <c r="F66" s="128" t="s">
        <v>6</v>
      </c>
      <c r="G66" s="128"/>
      <c r="H66" s="128"/>
      <c r="I66" s="128"/>
      <c r="J66" s="128"/>
      <c r="K66" s="41"/>
      <c r="L66" s="128" t="s">
        <v>32</v>
      </c>
      <c r="M66" s="128"/>
      <c r="N66" s="128"/>
      <c r="O66" s="128"/>
      <c r="P66" s="128"/>
      <c r="Q66" s="128"/>
      <c r="R66" s="129"/>
    </row>
    <row r="67" spans="1:18" x14ac:dyDescent="0.25">
      <c r="A67" s="124"/>
      <c r="B67" s="125"/>
      <c r="C67" s="125"/>
      <c r="D67" s="125"/>
      <c r="E67" s="125"/>
      <c r="F67" s="125"/>
      <c r="G67" s="125"/>
      <c r="H67" s="125"/>
      <c r="I67" s="125"/>
      <c r="J67" s="125"/>
      <c r="K67" s="43"/>
      <c r="L67" s="125"/>
      <c r="M67" s="125"/>
      <c r="N67" s="125"/>
      <c r="O67" s="125"/>
      <c r="P67" s="125"/>
      <c r="Q67" s="125"/>
      <c r="R67" s="126"/>
    </row>
    <row r="68" spans="1:18" x14ac:dyDescent="0.25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6"/>
      <c r="L68" s="119"/>
      <c r="M68" s="119"/>
      <c r="N68" s="119"/>
      <c r="O68" s="119"/>
      <c r="P68" s="119"/>
      <c r="Q68" s="119"/>
      <c r="R68" s="120"/>
    </row>
    <row r="69" spans="1:18" s="45" customFormat="1" x14ac:dyDescent="0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36"/>
      <c r="L69" s="122"/>
      <c r="M69" s="122"/>
      <c r="N69" s="122"/>
      <c r="O69" s="122"/>
      <c r="P69" s="122"/>
      <c r="Q69" s="122"/>
      <c r="R69" s="123"/>
    </row>
    <row r="70" spans="1:18" s="45" customFormat="1" ht="16.2" thickBot="1" x14ac:dyDescent="0.3">
      <c r="A70" s="115" t="s">
        <v>48</v>
      </c>
      <c r="B70" s="116"/>
      <c r="C70" s="116"/>
      <c r="D70" s="116"/>
      <c r="E70" s="116"/>
      <c r="F70" s="116" t="s">
        <v>47</v>
      </c>
      <c r="G70" s="116"/>
      <c r="H70" s="116"/>
      <c r="I70" s="116"/>
      <c r="J70" s="116"/>
      <c r="K70" s="40"/>
      <c r="L70" s="116" t="s">
        <v>38</v>
      </c>
      <c r="M70" s="116"/>
      <c r="N70" s="116"/>
      <c r="O70" s="116"/>
      <c r="P70" s="116"/>
      <c r="Q70" s="116"/>
      <c r="R70" s="117"/>
    </row>
    <row r="71" spans="1:18" s="45" customFormat="1" ht="14.4" thickTop="1" x14ac:dyDescent="0.25">
      <c r="A71" s="1"/>
      <c r="B71" s="16"/>
      <c r="C71" s="1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sortState xmlns:xlrd2="http://schemas.microsoft.com/office/spreadsheetml/2017/richdata2" ref="B23:N42">
    <sortCondition ref="N23:N42"/>
  </sortState>
  <mergeCells count="46">
    <mergeCell ref="C21:C22"/>
    <mergeCell ref="D21:D22"/>
    <mergeCell ref="E21:E22"/>
    <mergeCell ref="G21:G22"/>
    <mergeCell ref="F21:F22"/>
    <mergeCell ref="G56:R56"/>
    <mergeCell ref="A6:R6"/>
    <mergeCell ref="A1:R1"/>
    <mergeCell ref="A2:R2"/>
    <mergeCell ref="A3:R3"/>
    <mergeCell ref="A4:R4"/>
    <mergeCell ref="A5:R5"/>
    <mergeCell ref="A15:G15"/>
    <mergeCell ref="H15:R15"/>
    <mergeCell ref="A21:A22"/>
    <mergeCell ref="A7:R7"/>
    <mergeCell ref="A8:R8"/>
    <mergeCell ref="A9:R9"/>
    <mergeCell ref="A10:R10"/>
    <mergeCell ref="A11:R11"/>
    <mergeCell ref="B21:B22"/>
    <mergeCell ref="O21:O22"/>
    <mergeCell ref="P21:P22"/>
    <mergeCell ref="R21:R22"/>
    <mergeCell ref="H22:I22"/>
    <mergeCell ref="J22:K22"/>
    <mergeCell ref="L22:M22"/>
    <mergeCell ref="Q21:Q22"/>
    <mergeCell ref="H21:M21"/>
    <mergeCell ref="N21:N22"/>
    <mergeCell ref="A56:E56"/>
    <mergeCell ref="A70:E70"/>
    <mergeCell ref="F70:J70"/>
    <mergeCell ref="L70:R70"/>
    <mergeCell ref="A68:E68"/>
    <mergeCell ref="F68:J68"/>
    <mergeCell ref="L68:R68"/>
    <mergeCell ref="A69:E69"/>
    <mergeCell ref="F69:J69"/>
    <mergeCell ref="L69:R69"/>
    <mergeCell ref="A67:E67"/>
    <mergeCell ref="F67:J67"/>
    <mergeCell ref="L67:R67"/>
    <mergeCell ref="A66:E66"/>
    <mergeCell ref="F66:J66"/>
    <mergeCell ref="L66:R66"/>
  </mergeCells>
  <conditionalFormatting sqref="B57:B64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6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Ж</vt:lpstr>
      <vt:lpstr>'итог Ж'!Заголовки_для_печати</vt:lpstr>
      <vt:lpstr>'итог Ж'!Область_печати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Арсен</cp:lastModifiedBy>
  <cp:lastPrinted>2023-05-18T13:35:02Z</cp:lastPrinted>
  <dcterms:created xsi:type="dcterms:W3CDTF">2022-08-04T08:28:16Z</dcterms:created>
  <dcterms:modified xsi:type="dcterms:W3CDTF">2023-05-24T14:01:03Z</dcterms:modified>
</cp:coreProperties>
</file>