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5CC7947E-C320-4C16-8230-5671124B8800}" xr6:coauthVersionLast="47" xr6:coauthVersionMax="47" xr10:uidLastSave="{00000000-0000-0000-0000-000000000000}"/>
  <bookViews>
    <workbookView xWindow="-108" yWindow="-108" windowWidth="23256" windowHeight="12456" tabRatio="862" firstSheet="1" activeTab="5" xr2:uid="{00000000-000D-0000-FFFF-FFFF00000000}"/>
  </bookViews>
  <sheets>
    <sheet name="ВС Ю-ры 17-18-оф.протокол " sheetId="1" r:id="rId1"/>
    <sheet name="ВС Ю-ки17-18-оф.протокол" sheetId="4" r:id="rId2"/>
    <sheet name="ВС Ю15-16-оф.протокол" sheetId="2" r:id="rId3"/>
    <sheet name="ВС Д15-16-оф.протокол " sheetId="5" r:id="rId4"/>
    <sheet name="ВС Ю13-14-оф.протокол" sheetId="3" r:id="rId5"/>
    <sheet name="ВС Д 13-14-оф.протокол" sheetId="7" r:id="rId6"/>
  </sheets>
  <definedNames>
    <definedName name="_xlnm.Print_Titles" localSheetId="3">'ВС Д15-16-оф.протокол '!$21:$21</definedName>
    <definedName name="_xlnm.Print_Titles" localSheetId="4">'ВС Ю13-14-оф.протокол'!$21:$21</definedName>
    <definedName name="_xlnm.Print_Titles" localSheetId="2">'ВС Ю15-16-оф.протокол'!$21:$21</definedName>
    <definedName name="_xlnm.Print_Titles" localSheetId="1">'ВС Ю-ки17-18-оф.протокол'!$21:$21</definedName>
    <definedName name="_xlnm.Print_Titles" localSheetId="0">'ВС Ю-ры 17-18-оф.протокол '!$21:$21</definedName>
    <definedName name="_xlnm.Print_Area" localSheetId="5">'ВС Д 13-14-оф.протокол'!$A$1:$N$50</definedName>
    <definedName name="_xlnm.Print_Area" localSheetId="3">'ВС Д15-16-оф.протокол '!$A$1:$N$61</definedName>
    <definedName name="_xlnm.Print_Area" localSheetId="4">'ВС Ю13-14-оф.протокол'!$A$1:$N$69</definedName>
    <definedName name="_xlnm.Print_Area" localSheetId="2">'ВС Ю15-16-оф.протокол'!$A$1:$N$67</definedName>
    <definedName name="_xlnm.Print_Area" localSheetId="1">'ВС Ю-ки17-18-оф.протокол'!$A$1:$N$63</definedName>
    <definedName name="_xlnm.Print_Area" localSheetId="0">'ВС Ю-ры 17-18-оф.протокол '!$A$1:$N$77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7" l="1"/>
  <c r="D40" i="7"/>
  <c r="H32" i="7"/>
  <c r="N31" i="7"/>
  <c r="H31" i="7"/>
  <c r="N30" i="7"/>
  <c r="H30" i="7"/>
  <c r="N29" i="7"/>
  <c r="N28" i="7"/>
  <c r="N27" i="7"/>
  <c r="N26" i="7"/>
  <c r="L23" i="7"/>
  <c r="G43" i="5"/>
  <c r="D43" i="5"/>
  <c r="N35" i="5"/>
  <c r="H35" i="5"/>
  <c r="N34" i="5"/>
  <c r="H34" i="5"/>
  <c r="N33" i="5"/>
  <c r="H33" i="5"/>
  <c r="N32" i="5"/>
  <c r="N31" i="5"/>
  <c r="N30" i="5"/>
  <c r="N29" i="5"/>
  <c r="L26" i="5"/>
  <c r="L25" i="5"/>
  <c r="L24" i="5"/>
  <c r="L23" i="5"/>
  <c r="G45" i="4"/>
  <c r="D45" i="4"/>
  <c r="N37" i="4"/>
  <c r="H37" i="4"/>
  <c r="N36" i="4"/>
  <c r="H36" i="4"/>
  <c r="N35" i="4"/>
  <c r="H35" i="4"/>
  <c r="N34" i="4"/>
  <c r="N33" i="4"/>
  <c r="N32" i="4"/>
  <c r="N31" i="4"/>
  <c r="L28" i="4"/>
  <c r="L27" i="4"/>
  <c r="L26" i="4"/>
  <c r="L25" i="4"/>
  <c r="L23" i="4"/>
  <c r="G48" i="3"/>
  <c r="D48" i="3"/>
  <c r="N40" i="3"/>
  <c r="N39" i="3"/>
  <c r="H39" i="3"/>
  <c r="N38" i="3"/>
  <c r="H38" i="3"/>
  <c r="N37" i="3"/>
  <c r="N36" i="3"/>
  <c r="N35" i="3"/>
  <c r="N34" i="3"/>
  <c r="G49" i="2"/>
  <c r="D49" i="2"/>
  <c r="N41" i="2"/>
  <c r="H41" i="2"/>
  <c r="N40" i="2"/>
  <c r="H40" i="2"/>
  <c r="N39" i="2"/>
  <c r="H39" i="2"/>
  <c r="N38" i="2"/>
  <c r="N37" i="2"/>
  <c r="N36" i="2"/>
  <c r="N35" i="2"/>
  <c r="G56" i="1"/>
  <c r="D56" i="1"/>
  <c r="N48" i="1"/>
  <c r="N47" i="1"/>
  <c r="H47" i="1"/>
  <c r="N46" i="1"/>
  <c r="H46" i="1"/>
  <c r="N45" i="1"/>
  <c r="N44" i="1"/>
  <c r="N43" i="1"/>
  <c r="N42" i="1"/>
</calcChain>
</file>

<file path=xl/sharedStrings.xml><?xml version="1.0" encoding="utf-8"?>
<sst xmlns="http://schemas.openxmlformats.org/spreadsheetml/2006/main" count="604" uniqueCount="202">
  <si>
    <t>Министерство спорта Российской Федерации</t>
  </si>
  <si>
    <t>Министерство спорта Республики Татарстан</t>
  </si>
  <si>
    <t>Федерация велосипедного спорта России</t>
  </si>
  <si>
    <t>ВСЕРОССИЙСКИЕ СОРЕВНОВАНИЯ</t>
  </si>
  <si>
    <t>Номер-код ВРВС - 0080061612Я</t>
  </si>
  <si>
    <t>ЕКП 2025 № - 2008160021030104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</si>
  <si>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</si>
  <si>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</si>
  <si>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</si>
  <si>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</si>
  <si>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</si>
  <si>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</si>
  <si>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Москва</t>
  </si>
  <si>
    <t>101 300 133 26</t>
  </si>
  <si>
    <t>СЕЛИВАНОВ Владислав</t>
  </si>
  <si>
    <t>КМС</t>
  </si>
  <si>
    <t>101 500 472 60</t>
  </si>
  <si>
    <t>ТЕРЕШКОВА Мария</t>
  </si>
  <si>
    <t>101 300 128 21</t>
  </si>
  <si>
    <t>19.07.2009</t>
  </si>
  <si>
    <t>101 376 016 55</t>
  </si>
  <si>
    <t>ДЬЯЧЕНКО Илья</t>
  </si>
  <si>
    <t>23.07.2009</t>
  </si>
  <si>
    <t>101 429 313 02</t>
  </si>
  <si>
    <t>ВАСИНА Полина</t>
  </si>
  <si>
    <t>101 376 081 23</t>
  </si>
  <si>
    <t>БЕЗФАМИЛЬНЫЙ Герман</t>
  </si>
  <si>
    <t>101 512 433 90</t>
  </si>
  <si>
    <t>КУЛИКОВ Михаил</t>
  </si>
  <si>
    <t>101 520 064 58</t>
  </si>
  <si>
    <t>ЧАЯ Дмитрий</t>
  </si>
  <si>
    <t>101 630 901 24</t>
  </si>
  <si>
    <t>УМАНОВСКАЯ Лидия</t>
  </si>
  <si>
    <t>Санкт-Петербург</t>
  </si>
  <si>
    <t>101 339 036 32</t>
  </si>
  <si>
    <t>БАБИКОВ Тимур</t>
  </si>
  <si>
    <t>101 399 299 58</t>
  </si>
  <si>
    <t>ИВАНОВ Денис</t>
  </si>
  <si>
    <t>04.08.2007</t>
  </si>
  <si>
    <t>МС</t>
  </si>
  <si>
    <t>101 524 880 24</t>
  </si>
  <si>
    <t>МИХАЛЕВ Даниил</t>
  </si>
  <si>
    <t>101 405 718 75</t>
  </si>
  <si>
    <t>ФЕДОРОВ Максим</t>
  </si>
  <si>
    <t>10.08.2007</t>
  </si>
  <si>
    <t>101 440 686 26</t>
  </si>
  <si>
    <t>ФЕДОРЕНКО Анна</t>
  </si>
  <si>
    <t>09.06.2010</t>
  </si>
  <si>
    <t>101 431 347 96</t>
  </si>
  <si>
    <t>БЕЛОВ Макар</t>
  </si>
  <si>
    <t>Ростовская область</t>
  </si>
  <si>
    <t>101 625 589 47</t>
  </si>
  <si>
    <t>ОСЬМУХА Ярослав</t>
  </si>
  <si>
    <t>Омская область</t>
  </si>
  <si>
    <t>101 431 352 04</t>
  </si>
  <si>
    <t>АНЦУПОВ Игорь</t>
  </si>
  <si>
    <t>101 354 610 86</t>
  </si>
  <si>
    <t>НАСКОВЕЦ Павел</t>
  </si>
  <si>
    <t>101 322 720 12</t>
  </si>
  <si>
    <t>ШАЛЫПИНА Арина</t>
  </si>
  <si>
    <t>Республика Татарстан</t>
  </si>
  <si>
    <t>101 326 368 71</t>
  </si>
  <si>
    <t>МАКАРОВ Семен</t>
  </si>
  <si>
    <t>28.05.2007</t>
  </si>
  <si>
    <t>101 310 291 96</t>
  </si>
  <si>
    <t>АНОХИНА Агнесса</t>
  </si>
  <si>
    <t>09.11.2007</t>
  </si>
  <si>
    <t>101 295 942 06</t>
  </si>
  <si>
    <t>САФИНА Ралина</t>
  </si>
  <si>
    <t>29.03.2007</t>
  </si>
  <si>
    <t>Челябинская область</t>
  </si>
  <si>
    <t>101 203 728 39</t>
  </si>
  <si>
    <t>ВАСЕНИН Георгий</t>
  </si>
  <si>
    <t>25.01.2008</t>
  </si>
  <si>
    <t>101 509 324 85</t>
  </si>
  <si>
    <t>ПЛЕШКОВ Алексей</t>
  </si>
  <si>
    <t>31.05.2008</t>
  </si>
  <si>
    <t>101 622 680 48</t>
  </si>
  <si>
    <t>ЗАВАРУХИНА Мария</t>
  </si>
  <si>
    <t>Удмуртская Республика</t>
  </si>
  <si>
    <t>101 510 948 60</t>
  </si>
  <si>
    <t>ПАВЛОВ Никита</t>
  </si>
  <si>
    <t>22.07.2008</t>
  </si>
  <si>
    <t>101 507 476 80</t>
  </si>
  <si>
    <t>АХАТОВ Руслан</t>
  </si>
  <si>
    <t>19.06.2010</t>
  </si>
  <si>
    <t>101 511 044 59</t>
  </si>
  <si>
    <t>КУЗНЕЦОВ Тимур</t>
  </si>
  <si>
    <t>04.09.2010</t>
  </si>
  <si>
    <t>101 513 821 23</t>
  </si>
  <si>
    <t>ЦЕНЁВ Тимофей</t>
  </si>
  <si>
    <t>101 621 358 84</t>
  </si>
  <si>
    <t>МЕРКУШЕВ Тимофей</t>
  </si>
  <si>
    <t>Московская область</t>
  </si>
  <si>
    <t>101 321 732 91</t>
  </si>
  <si>
    <t>ТРИФОНОВ Артем</t>
  </si>
  <si>
    <t>101 434 649 03</t>
  </si>
  <si>
    <t>НЕПРЫНЦЕВА Софья</t>
  </si>
  <si>
    <t>101 550 193 20</t>
  </si>
  <si>
    <t>БЕСКИБАЛОВ Илья</t>
  </si>
  <si>
    <t>Оренбургская область</t>
  </si>
  <si>
    <t>101 297 391 00</t>
  </si>
  <si>
    <t>САЛЬНИКОВ Ярослав</t>
  </si>
  <si>
    <t>18.05.2008</t>
  </si>
  <si>
    <t>101 515 325 72</t>
  </si>
  <si>
    <t>ШЕВЧЕНКО Никита</t>
  </si>
  <si>
    <t>01.07.2008</t>
  </si>
  <si>
    <t>101 441 944 23</t>
  </si>
  <si>
    <t xml:space="preserve">ЧЕРНОВА Виктория </t>
  </si>
  <si>
    <t>03.05.2010</t>
  </si>
  <si>
    <t>101 517 972 03</t>
  </si>
  <si>
    <t>СИДОРОВ Тимофей</t>
  </si>
  <si>
    <t>15.04.2011</t>
  </si>
  <si>
    <t>Пензенская область</t>
  </si>
  <si>
    <t>101 633 166 58</t>
  </si>
  <si>
    <t>КАШКИН Илья</t>
  </si>
  <si>
    <t>101 633 167 59</t>
  </si>
  <si>
    <t>КИШИНСКИЙ Даниил</t>
  </si>
  <si>
    <t>101 149 854 00</t>
  </si>
  <si>
    <t>СИЛЕНКО София</t>
  </si>
  <si>
    <t>13.08.2007</t>
  </si>
  <si>
    <t>Республика Башкортостан</t>
  </si>
  <si>
    <t>101 527 498 23</t>
  </si>
  <si>
    <t>АКБУЛАТОВ Аскар</t>
  </si>
  <si>
    <t>101 633 152 44</t>
  </si>
  <si>
    <t>БИКБУЛАТОВ Малик</t>
  </si>
  <si>
    <t>101 527 499 24</t>
  </si>
  <si>
    <t>КУЗНЕЦОВ Егор</t>
  </si>
  <si>
    <t>101 623 711 12</t>
  </si>
  <si>
    <t>ГАНИЕВ Самир</t>
  </si>
  <si>
    <t>101 629 104 70</t>
  </si>
  <si>
    <t>ТЕПЛЯКОВ Никита</t>
  </si>
  <si>
    <t>Кировская область</t>
  </si>
  <si>
    <t>101 412 205 63</t>
  </si>
  <si>
    <t>АШИХМИН Андрей</t>
  </si>
  <si>
    <t>12.02.2010</t>
  </si>
  <si>
    <t>Пермский край</t>
  </si>
  <si>
    <t>101 620 603 08</t>
  </si>
  <si>
    <t>НОРИЦИН Арсений</t>
  </si>
  <si>
    <t>по велосипедному спорту</t>
  </si>
  <si>
    <t>ИТОГОВЫЙ ПРОТОКОЛ</t>
  </si>
  <si>
    <t>ВМХ - фристайл - парк (или парк - смешанный)</t>
  </si>
  <si>
    <t>ЮНИОРЫ 17-18 ЛЕТ</t>
  </si>
  <si>
    <t>МЕСТО ПРОВЕДЕНИЯ: г. Казань, Экстрим-парк "УРАМ"</t>
  </si>
  <si>
    <t>ДАТА ПРОВЕДЕНИЯ: 18 - 21 апреля 2025 года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</si>
  <si>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</si>
  <si>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</si>
  <si>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</si>
  <si>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</si>
  <si>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</si>
  <si>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 xml:space="preserve">АНДРИЯНОВ А.С. (ВК, г. МОСКВА) </t>
  </si>
  <si>
    <t>ВЫСОТА СТАРТОВОЙ ГОРЫ (HD)(м):</t>
  </si>
  <si>
    <t>ГЛАВНЫЙ СЕКРЕТАРЬ:</t>
  </si>
  <si>
    <t>МАЛАХОВ Р.А. ( 1К, г. ИЖЕВСК)</t>
  </si>
  <si>
    <t>КОНТРОЛЬНОЕ ВРЕМЯ (МИН):</t>
  </si>
  <si>
    <t>МЕСТО</t>
  </si>
  <si>
    <t>РЕЗУЛЬТАТ И МЕСТО В КВАЛИФИКАЦИИ</t>
  </si>
  <si>
    <t>РЕЗУЛЬТАТ В ФИНАЛЕ</t>
  </si>
  <si>
    <t>РЕЗУЛЬТАТ ОЧКИ</t>
  </si>
  <si>
    <t>ВЫПОЛНЕНИЕ НТУ ЕВСК</t>
  </si>
  <si>
    <t>ПРИМЕЧАНИЕ</t>
  </si>
  <si>
    <t>1 ПОПЫТКА</t>
  </si>
  <si>
    <t>2 ПОПЫТКА</t>
  </si>
  <si>
    <t>Финал</t>
  </si>
  <si>
    <t xml:space="preserve">Квалификация </t>
  </si>
  <si>
    <t>НС</t>
  </si>
  <si>
    <t>ПОГОДНЫЕ УСЛОВИЯ</t>
  </si>
  <si>
    <t>СТАТИСТИКА ГОНКИ</t>
  </si>
  <si>
    <t>Температура:</t>
  </si>
  <si>
    <t>Субъектов РФ</t>
  </si>
  <si>
    <t>ЗМС</t>
  </si>
  <si>
    <t>Влажность:</t>
  </si>
  <si>
    <t>Заявлено</t>
  </si>
  <si>
    <t>МСМК</t>
  </si>
  <si>
    <t>Осадки:</t>
  </si>
  <si>
    <t>Стартовало</t>
  </si>
  <si>
    <t>Ветер: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</si>
  <si>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</si>
  <si>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</si>
  <si>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</si>
  <si>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</si>
  <si>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</si>
  <si>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</si>
  <si>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</si>
  <si>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</si>
  <si>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</si>
  <si>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ЮНОШИ 15-16 ЛЕТ</t>
  </si>
  <si>
    <t>ДАТА ПРОВЕДЕНИЯ:  18 - 21 апреля 2025 года</t>
  </si>
  <si>
    <t>НАЗВАНИЕ ТРАССЫ / РЕГ.НОМЕР:</t>
  </si>
  <si>
    <t>11,70</t>
  </si>
  <si>
    <t>ЮНОШИ 13-14 ЛЕТ</t>
  </si>
  <si>
    <t>37,00</t>
  </si>
  <si>
    <t>1 ЮН СР</t>
  </si>
  <si>
    <t>2 ЮН СР</t>
  </si>
  <si>
    <t>3  ЮН СР</t>
  </si>
  <si>
    <t>ЮНИОРКИ 17-18 ЛЕТ</t>
  </si>
  <si>
    <t>Республика Крым, Севастополь</t>
  </si>
  <si>
    <t>ДЕВУШКИ 15-16 ЛЕТ</t>
  </si>
  <si>
    <t xml:space="preserve">Финал </t>
  </si>
  <si>
    <t>ДЕВУШКИ 13-14 ЛЕТ</t>
  </si>
  <si>
    <t>ГАРАГУЛЯ Артем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</si>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</sst>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yyyy"/>
    <numFmt numFmtId="166" formatCode="0.00_ "/>
  </numFmts>
  <fonts count="27">
    <font>
      <sz val="10"/>
      <name val="Arial"/>
      <charset val="1"/>
    </font>
    <font>
      <sz val="10"/>
      <name val="Calibri"/>
      <charset val="204"/>
      <scheme val="minor"/>
    </font>
    <font>
      <sz val="16"/>
      <name val="Calibri"/>
      <charset val="204"/>
    </font>
    <font>
      <sz val="16"/>
      <name val="Calibri"/>
      <charset val="204"/>
      <scheme val="minor"/>
    </font>
    <font>
      <b/>
      <sz val="22"/>
      <name val="Calibri"/>
      <charset val="204"/>
      <scheme val="minor"/>
    </font>
    <font>
      <b/>
      <sz val="16"/>
      <name val="Calibri"/>
      <charset val="204"/>
      <scheme val="minor"/>
    </font>
    <font>
      <b/>
      <sz val="14"/>
      <name val="Calibri"/>
      <charset val="204"/>
      <scheme val="minor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0"/>
      <name val="Calibri"/>
      <charset val="204"/>
      <scheme val="minor"/>
    </font>
    <font>
      <b/>
      <sz val="9"/>
      <name val="Calibri"/>
      <charset val="204"/>
      <scheme val="minor"/>
    </font>
    <font>
      <sz val="12"/>
      <name val="Calibri"/>
      <charset val="204"/>
      <scheme val="minor"/>
    </font>
    <font>
      <sz val="14"/>
      <color theme="0"/>
      <name val="Calibri"/>
      <charset val="204"/>
      <scheme val="minor"/>
    </font>
    <font>
      <sz val="12"/>
      <name val="Calibri"/>
      <charset val="134"/>
      <scheme val="minor"/>
    </font>
    <font>
      <sz val="12"/>
      <name val="Calibri"/>
      <charset val="134"/>
    </font>
    <font>
      <b/>
      <sz val="12"/>
      <color indexed="8"/>
      <name val="Calibri"/>
      <charset val="204"/>
      <scheme val="minor"/>
    </font>
    <font>
      <sz val="10"/>
      <name val="Calibri"/>
      <charset val="204"/>
    </font>
    <font>
      <b/>
      <sz val="12"/>
      <name val="Calibri"/>
      <charset val="204"/>
      <scheme val="minor"/>
    </font>
    <font>
      <sz val="14"/>
      <name val="Calibri"/>
      <charset val="204"/>
      <scheme val="minor"/>
    </font>
    <font>
      <sz val="10"/>
      <name val="Arial"/>
      <charset val="204"/>
    </font>
    <font>
      <sz val="9"/>
      <name val="Calibri"/>
      <charset val="204"/>
      <scheme val="minor"/>
    </font>
    <font>
      <sz val="14"/>
      <color rgb="FFFF0000"/>
      <name val="Calibri"/>
      <charset val="204"/>
      <scheme val="minor"/>
    </font>
    <font>
      <sz val="12"/>
      <color rgb="FFFF0000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2"/>
      <color theme="0"/>
      <name val="Calibri"/>
      <charset val="204"/>
      <scheme val="minor"/>
    </font>
    <font>
      <sz val="10"/>
      <color indexed="8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20" fillId="0" borderId="0"/>
    <xf numFmtId="0" fontId="20" fillId="0" borderId="0"/>
    <xf numFmtId="0" fontId="26" fillId="0" borderId="0"/>
    <xf numFmtId="0" fontId="26" fillId="0" borderId="0"/>
  </cellStyleXfs>
  <cellXfs count="203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49" fontId="1" fillId="0" borderId="0" xfId="1" applyNumberFormat="1" applyFont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vertical="center"/>
    </xf>
    <xf numFmtId="0" fontId="8" fillId="0" borderId="6" xfId="1" applyFont="1" applyBorder="1" applyAlignment="1">
      <alignment vertical="center"/>
    </xf>
    <xf numFmtId="0" fontId="9" fillId="0" borderId="6" xfId="1" applyFont="1" applyFill="1" applyBorder="1" applyAlignment="1">
      <alignment horizontal="left" vertical="center"/>
    </xf>
    <xf numFmtId="49" fontId="8" fillId="0" borderId="6" xfId="1" applyNumberFormat="1" applyFont="1" applyFill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1" fillId="0" borderId="10" xfId="1" applyFont="1" applyBorder="1" applyAlignment="1">
      <alignment horizontal="right" vertical="center"/>
    </xf>
    <xf numFmtId="0" fontId="8" fillId="0" borderId="10" xfId="1" applyFont="1" applyBorder="1" applyAlignment="1">
      <alignment horizontal="right" vertical="center"/>
    </xf>
    <xf numFmtId="0" fontId="8" fillId="0" borderId="10" xfId="0" applyFont="1" applyBorder="1" applyAlignment="1">
      <alignment horizontal="right"/>
    </xf>
    <xf numFmtId="49" fontId="10" fillId="0" borderId="12" xfId="1" applyNumberFormat="1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7" fillId="0" borderId="9" xfId="1" applyFont="1" applyFill="1" applyBorder="1" applyAlignment="1">
      <alignment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vertical="center"/>
    </xf>
    <xf numFmtId="0" fontId="8" fillId="0" borderId="10" xfId="0" applyFont="1" applyFill="1" applyBorder="1" applyAlignment="1">
      <alignment horizontal="right"/>
    </xf>
    <xf numFmtId="49" fontId="10" fillId="0" borderId="12" xfId="1" applyNumberFormat="1" applyFont="1" applyFill="1" applyBorder="1" applyAlignment="1">
      <alignment horizontal="left" vertical="center"/>
    </xf>
    <xf numFmtId="0" fontId="1" fillId="0" borderId="13" xfId="1" applyFont="1" applyBorder="1" applyAlignment="1">
      <alignment vertical="center"/>
    </xf>
    <xf numFmtId="0" fontId="1" fillId="0" borderId="14" xfId="1" applyFont="1" applyBorder="1" applyAlignment="1">
      <alignment horizontal="center" vertical="center"/>
    </xf>
    <xf numFmtId="0" fontId="1" fillId="0" borderId="14" xfId="1" applyFont="1" applyBorder="1" applyAlignment="1">
      <alignment vertical="center"/>
    </xf>
    <xf numFmtId="49" fontId="1" fillId="0" borderId="14" xfId="1" applyNumberFormat="1" applyFont="1" applyBorder="1" applyAlignment="1">
      <alignment vertical="center"/>
    </xf>
    <xf numFmtId="0" fontId="12" fillId="0" borderId="18" xfId="2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left" vertical="center"/>
    </xf>
    <xf numFmtId="164" fontId="14" fillId="0" borderId="19" xfId="0" applyNumberFormat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wrapText="1"/>
    </xf>
    <xf numFmtId="2" fontId="12" fillId="0" borderId="19" xfId="2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center"/>
    </xf>
    <xf numFmtId="0" fontId="1" fillId="0" borderId="0" xfId="1" applyFont="1" applyAlignment="1">
      <alignment horizontal="justify"/>
    </xf>
    <xf numFmtId="0" fontId="1" fillId="0" borderId="0" xfId="1" applyFont="1" applyAlignment="1">
      <alignment horizontal="center"/>
    </xf>
    <xf numFmtId="0" fontId="16" fillId="0" borderId="0" xfId="3" applyFont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49" fontId="12" fillId="0" borderId="0" xfId="1" applyNumberFormat="1" applyFont="1" applyAlignment="1">
      <alignment vertical="center" wrapText="1"/>
    </xf>
    <xf numFmtId="0" fontId="7" fillId="2" borderId="22" xfId="1" applyFont="1" applyFill="1" applyBorder="1" applyAlignment="1">
      <alignment vertical="center"/>
    </xf>
    <xf numFmtId="0" fontId="1" fillId="0" borderId="9" xfId="2" applyFont="1" applyBorder="1" applyAlignment="1">
      <alignment vertical="center"/>
    </xf>
    <xf numFmtId="0" fontId="8" fillId="0" borderId="10" xfId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49" fontId="8" fillId="0" borderId="12" xfId="1" applyNumberFormat="1" applyFont="1" applyBorder="1" applyAlignment="1">
      <alignment vertical="center"/>
    </xf>
    <xf numFmtId="0" fontId="17" fillId="4" borderId="11" xfId="1" applyFont="1" applyFill="1" applyBorder="1" applyAlignment="1">
      <alignment horizontal="right" vertical="center"/>
    </xf>
    <xf numFmtId="9" fontId="8" fillId="0" borderId="10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7" fillId="0" borderId="11" xfId="2" applyFont="1" applyBorder="1" applyAlignment="1">
      <alignment horizontal="right" vertical="center"/>
    </xf>
    <xf numFmtId="0" fontId="8" fillId="0" borderId="9" xfId="1" applyFont="1" applyBorder="1" applyAlignment="1">
      <alignment horizontal="left" vertical="center"/>
    </xf>
    <xf numFmtId="0" fontId="1" fillId="0" borderId="9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1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left" vertical="center"/>
    </xf>
    <xf numFmtId="0" fontId="18" fillId="2" borderId="9" xfId="1" applyFont="1" applyFill="1" applyBorder="1" applyAlignment="1">
      <alignment vertical="center"/>
    </xf>
    <xf numFmtId="0" fontId="18" fillId="2" borderId="10" xfId="1" applyFont="1" applyFill="1" applyBorder="1" applyAlignment="1">
      <alignment vertical="center"/>
    </xf>
    <xf numFmtId="0" fontId="18" fillId="2" borderId="10" xfId="1" applyFont="1" applyFill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0" fontId="12" fillId="0" borderId="23" xfId="1" applyFont="1" applyBorder="1" applyAlignment="1">
      <alignment vertical="center"/>
    </xf>
    <xf numFmtId="0" fontId="12" fillId="0" borderId="24" xfId="1" applyFont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49" fontId="8" fillId="0" borderId="8" xfId="1" applyNumberFormat="1" applyFont="1" applyBorder="1" applyAlignment="1">
      <alignment vertical="center"/>
    </xf>
    <xf numFmtId="0" fontId="18" fillId="0" borderId="8" xfId="1" applyFont="1" applyBorder="1" applyAlignment="1">
      <alignment horizontal="right" vertical="center"/>
    </xf>
    <xf numFmtId="0" fontId="7" fillId="0" borderId="28" xfId="2" applyFont="1" applyBorder="1" applyAlignment="1">
      <alignment horizontal="right" vertical="center"/>
    </xf>
    <xf numFmtId="49" fontId="8" fillId="0" borderId="6" xfId="1" applyNumberFormat="1" applyFont="1" applyBorder="1" applyAlignment="1">
      <alignment vertical="center"/>
    </xf>
    <xf numFmtId="0" fontId="18" fillId="0" borderId="6" xfId="1" applyFont="1" applyBorder="1" applyAlignment="1">
      <alignment horizontal="right" vertical="center"/>
    </xf>
    <xf numFmtId="0" fontId="7" fillId="0" borderId="27" xfId="1" applyFont="1" applyBorder="1" applyAlignment="1">
      <alignment horizontal="right" vertical="center"/>
    </xf>
    <xf numFmtId="0" fontId="10" fillId="0" borderId="10" xfId="1" applyFont="1" applyBorder="1" applyAlignment="1">
      <alignment vertical="center"/>
    </xf>
    <xf numFmtId="49" fontId="10" fillId="0" borderId="10" xfId="1" applyNumberFormat="1" applyFont="1" applyBorder="1" applyAlignment="1">
      <alignment vertical="center"/>
    </xf>
    <xf numFmtId="0" fontId="10" fillId="0" borderId="29" xfId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1" fontId="1" fillId="0" borderId="0" xfId="1" applyNumberFormat="1" applyFont="1" applyAlignment="1">
      <alignment vertical="center"/>
    </xf>
    <xf numFmtId="1" fontId="8" fillId="0" borderId="29" xfId="1" applyNumberFormat="1" applyFont="1" applyBorder="1" applyAlignment="1">
      <alignment horizontal="center" vertical="center"/>
    </xf>
    <xf numFmtId="0" fontId="1" fillId="0" borderId="30" xfId="1" applyFont="1" applyBorder="1" applyAlignment="1">
      <alignment vertical="center"/>
    </xf>
    <xf numFmtId="49" fontId="11" fillId="3" borderId="19" xfId="1" applyNumberFormat="1" applyFont="1" applyFill="1" applyBorder="1" applyAlignment="1">
      <alignment horizontal="center" vertical="center" wrapText="1"/>
    </xf>
    <xf numFmtId="1" fontId="12" fillId="0" borderId="19" xfId="2" applyNumberFormat="1" applyFont="1" applyBorder="1" applyAlignment="1">
      <alignment horizontal="center" vertical="center"/>
    </xf>
    <xf numFmtId="0" fontId="19" fillId="4" borderId="19" xfId="4" applyFont="1" applyFill="1" applyBorder="1" applyAlignment="1">
      <alignment horizontal="center" vertical="center" wrapText="1"/>
    </xf>
    <xf numFmtId="0" fontId="12" fillId="0" borderId="34" xfId="2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2" fillId="0" borderId="26" xfId="1" applyFont="1" applyBorder="1" applyAlignment="1">
      <alignment vertical="center" wrapText="1"/>
    </xf>
    <xf numFmtId="0" fontId="1" fillId="0" borderId="36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49" fontId="1" fillId="0" borderId="37" xfId="1" applyNumberFormat="1" applyFont="1" applyBorder="1" applyAlignment="1">
      <alignment horizontal="center" vertical="center"/>
    </xf>
    <xf numFmtId="0" fontId="1" fillId="0" borderId="29" xfId="2" applyFont="1" applyFill="1" applyBorder="1" applyAlignment="1">
      <alignment horizontal="right" vertical="center"/>
    </xf>
    <xf numFmtId="0" fontId="1" fillId="0" borderId="38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49" fontId="1" fillId="0" borderId="39" xfId="2" applyNumberFormat="1" applyFont="1" applyBorder="1" applyAlignment="1">
      <alignment horizontal="center" vertical="center"/>
    </xf>
    <xf numFmtId="0" fontId="1" fillId="0" borderId="20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49" fontId="1" fillId="0" borderId="33" xfId="2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vertical="center"/>
    </xf>
    <xf numFmtId="49" fontId="8" fillId="0" borderId="29" xfId="1" applyNumberFormat="1" applyFont="1" applyBorder="1" applyAlignment="1">
      <alignment vertical="center"/>
    </xf>
    <xf numFmtId="0" fontId="1" fillId="0" borderId="26" xfId="1" applyFont="1" applyBorder="1" applyAlignment="1">
      <alignment horizontal="center" vertical="center"/>
    </xf>
    <xf numFmtId="0" fontId="20" fillId="0" borderId="0" xfId="2"/>
    <xf numFmtId="0" fontId="3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49" fontId="3" fillId="0" borderId="0" xfId="1" applyNumberFormat="1" applyFont="1" applyAlignment="1">
      <alignment vertical="center"/>
    </xf>
    <xf numFmtId="49" fontId="11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12" fillId="0" borderId="0" xfId="1" applyNumberFormat="1" applyFont="1" applyAlignment="1">
      <alignment vertical="center"/>
    </xf>
    <xf numFmtId="49" fontId="10" fillId="0" borderId="12" xfId="1" applyNumberFormat="1" applyFont="1" applyBorder="1" applyAlignment="1">
      <alignment horizontal="left" vertical="center"/>
    </xf>
    <xf numFmtId="0" fontId="8" fillId="0" borderId="34" xfId="2" applyFont="1" applyBorder="1" applyAlignment="1">
      <alignment horizontal="center" vertical="center"/>
    </xf>
    <xf numFmtId="0" fontId="1" fillId="0" borderId="29" xfId="2" applyFont="1" applyBorder="1" applyAlignment="1">
      <alignment horizontal="right" vertical="center"/>
    </xf>
    <xf numFmtId="0" fontId="19" fillId="0" borderId="18" xfId="2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center"/>
    </xf>
    <xf numFmtId="164" fontId="12" fillId="0" borderId="19" xfId="0" applyNumberFormat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left" vertical="center"/>
    </xf>
    <xf numFmtId="164" fontId="15" fillId="0" borderId="19" xfId="0" applyNumberFormat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" fillId="0" borderId="19" xfId="1" applyFont="1" applyBorder="1" applyAlignment="1">
      <alignment horizontal="justify"/>
    </xf>
    <xf numFmtId="49" fontId="12" fillId="0" borderId="19" xfId="1" applyNumberFormat="1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/>
    </xf>
    <xf numFmtId="0" fontId="22" fillId="4" borderId="19" xfId="4" applyFont="1" applyFill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19" xfId="1" applyFont="1" applyBorder="1" applyAlignment="1">
      <alignment vertical="center" wrapText="1"/>
    </xf>
    <xf numFmtId="49" fontId="12" fillId="0" borderId="19" xfId="1" applyNumberFormat="1" applyFont="1" applyBorder="1" applyAlignment="1">
      <alignment vertical="center" wrapText="1"/>
    </xf>
    <xf numFmtId="0" fontId="23" fillId="0" borderId="19" xfId="1" applyFont="1" applyBorder="1" applyAlignment="1">
      <alignment vertical="center" wrapText="1"/>
    </xf>
    <xf numFmtId="2" fontId="23" fillId="0" borderId="19" xfId="2" applyNumberFormat="1" applyFont="1" applyBorder="1" applyAlignment="1">
      <alignment horizontal="center" vertical="center"/>
    </xf>
    <xf numFmtId="0" fontId="24" fillId="0" borderId="34" xfId="2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center"/>
    </xf>
    <xf numFmtId="0" fontId="1" fillId="0" borderId="12" xfId="1" applyFont="1" applyBorder="1" applyAlignment="1">
      <alignment vertical="center"/>
    </xf>
    <xf numFmtId="0" fontId="1" fillId="0" borderId="13" xfId="1" applyFont="1" applyFill="1" applyBorder="1" applyAlignment="1">
      <alignment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vertical="center"/>
    </xf>
    <xf numFmtId="0" fontId="12" fillId="0" borderId="19" xfId="1" applyFont="1" applyBorder="1" applyAlignment="1">
      <alignment horizontal="center"/>
    </xf>
    <xf numFmtId="0" fontId="12" fillId="0" borderId="19" xfId="1" applyFont="1" applyBorder="1" applyAlignment="1">
      <alignment horizontal="justify"/>
    </xf>
    <xf numFmtId="0" fontId="25" fillId="0" borderId="19" xfId="1" applyFont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/>
    </xf>
    <xf numFmtId="0" fontId="12" fillId="4" borderId="19" xfId="4" applyFont="1" applyFill="1" applyBorder="1" applyAlignment="1">
      <alignment horizontal="center" vertical="center" wrapText="1"/>
    </xf>
    <xf numFmtId="166" fontId="12" fillId="0" borderId="19" xfId="1" applyNumberFormat="1" applyFont="1" applyBorder="1" applyAlignment="1">
      <alignment horizontal="center" vertical="center" wrapText="1"/>
    </xf>
    <xf numFmtId="0" fontId="1" fillId="4" borderId="19" xfId="4" applyFont="1" applyFill="1" applyBorder="1" applyAlignment="1">
      <alignment horizontal="center" vertical="center" wrapText="1"/>
    </xf>
    <xf numFmtId="0" fontId="12" fillId="0" borderId="19" xfId="1" applyNumberFormat="1" applyFont="1" applyBorder="1" applyAlignment="1">
      <alignment horizontal="center" vertical="center" wrapText="1"/>
    </xf>
    <xf numFmtId="2" fontId="12" fillId="0" borderId="19" xfId="1" applyNumberFormat="1" applyFont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29" xfId="1" applyFont="1" applyBorder="1" applyAlignment="1">
      <alignment horizontal="left" vertical="center"/>
    </xf>
    <xf numFmtId="49" fontId="11" fillId="3" borderId="16" xfId="1" applyNumberFormat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18" fillId="2" borderId="29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6" xfId="4" applyFont="1" applyFill="1" applyBorder="1" applyAlignment="1">
      <alignment horizontal="center" vertical="center" wrapText="1"/>
    </xf>
    <xf numFmtId="0" fontId="11" fillId="2" borderId="19" xfId="4" applyFont="1" applyFill="1" applyBorder="1" applyAlignment="1">
      <alignment horizontal="center" vertical="center" wrapText="1"/>
    </xf>
    <xf numFmtId="49" fontId="11" fillId="2" borderId="16" xfId="4" applyNumberFormat="1" applyFont="1" applyFill="1" applyBorder="1" applyAlignment="1">
      <alignment horizontal="center" vertical="center" wrapText="1"/>
    </xf>
    <xf numFmtId="49" fontId="11" fillId="2" borderId="19" xfId="4" applyNumberFormat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19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 wrapText="1"/>
    </xf>
    <xf numFmtId="0" fontId="11" fillId="2" borderId="34" xfId="1" applyFont="1" applyFill="1" applyBorder="1" applyAlignment="1">
      <alignment horizontal="center" vertical="center" wrapText="1"/>
    </xf>
    <xf numFmtId="49" fontId="11" fillId="3" borderId="17" xfId="1" applyNumberFormat="1" applyFont="1" applyFill="1" applyBorder="1" applyAlignment="1">
      <alignment horizontal="center" vertical="center" wrapText="1"/>
    </xf>
    <xf numFmtId="49" fontId="11" fillId="3" borderId="31" xfId="1" applyNumberFormat="1" applyFont="1" applyFill="1" applyBorder="1" applyAlignment="1">
      <alignment horizontal="center" vertical="center" wrapText="1"/>
    </xf>
    <xf numFmtId="49" fontId="11" fillId="3" borderId="20" xfId="1" applyNumberFormat="1" applyFont="1" applyFill="1" applyBorder="1" applyAlignment="1">
      <alignment horizontal="center" vertical="center" wrapText="1"/>
    </xf>
    <xf numFmtId="49" fontId="11" fillId="3" borderId="33" xfId="1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8" fillId="5" borderId="10" xfId="1" applyFont="1" applyFill="1" applyBorder="1" applyAlignment="1">
      <alignment horizontal="center" vertical="center"/>
    </xf>
    <xf numFmtId="0" fontId="18" fillId="5" borderId="29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12" fillId="0" borderId="40" xfId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31000000}"/>
    <cellStyle name="Обычный 6" xfId="2" xr:uid="{00000000-0005-0000-0000-000032000000}"/>
    <cellStyle name="Обычный_ID4938_RS_1" xfId="3" xr:uid="{00000000-0005-0000-0000-000033000000}"/>
    <cellStyle name="Обычный_Стартовый протокол Смирнов_20101106_Results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392430</xdr:colOff>
      <xdr:row>0</xdr:row>
      <xdr:rowOff>635</xdr:rowOff>
    </xdr:from>
    <xdr:to>
      <xdr:col>2</xdr:col>
      <xdr:colOff>474345</xdr:colOff>
      <xdr:row>4</xdr:row>
      <xdr:rowOff>212725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392430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607695</xdr:colOff>
      <xdr:row>0</xdr:row>
      <xdr:rowOff>635</xdr:rowOff>
    </xdr:from>
    <xdr:to>
      <xdr:col>3</xdr:col>
      <xdr:colOff>974725</xdr:colOff>
      <xdr:row>5</xdr:row>
      <xdr:rowOff>22225</xdr:rowOff>
    </xdr:to>
    <xdr:pic>
      <xdr:nvPicPr>
        <xdr:cNvPr id="9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623695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403225</xdr:colOff>
      <xdr:row>0</xdr:row>
      <xdr:rowOff>635</xdr:rowOff>
    </xdr:from>
    <xdr:to>
      <xdr:col>13</xdr:col>
      <xdr:colOff>179070</xdr:colOff>
      <xdr:row>4</xdr:row>
      <xdr:rowOff>133350</xdr:rowOff>
    </xdr:to>
    <xdr:pic>
      <xdr:nvPicPr>
        <xdr:cNvPr id="10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476865" y="635"/>
          <a:ext cx="1247140" cy="1142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34290</xdr:rowOff>
    </xdr:from>
    <xdr:to>
      <xdr:col>2</xdr:col>
      <xdr:colOff>386715</xdr:colOff>
      <xdr:row>4</xdr:row>
      <xdr:rowOff>240030</xdr:rowOff>
    </xdr:to>
    <xdr:pic>
      <xdr:nvPicPr>
        <xdr:cNvPr id="10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304800" y="34290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533400</xdr:colOff>
      <xdr:row>0</xdr:row>
      <xdr:rowOff>635</xdr:rowOff>
    </xdr:from>
    <xdr:to>
      <xdr:col>3</xdr:col>
      <xdr:colOff>931545</xdr:colOff>
      <xdr:row>4</xdr:row>
      <xdr:rowOff>250825</xdr:rowOff>
    </xdr:to>
    <xdr:pic>
      <xdr:nvPicPr>
        <xdr:cNvPr id="11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549400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0</xdr:row>
      <xdr:rowOff>635</xdr:rowOff>
    </xdr:from>
    <xdr:to>
      <xdr:col>13</xdr:col>
      <xdr:colOff>270510</xdr:colOff>
      <xdr:row>4</xdr:row>
      <xdr:rowOff>127000</xdr:rowOff>
    </xdr:to>
    <xdr:pic>
      <xdr:nvPicPr>
        <xdr:cNvPr id="12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699115" y="635"/>
          <a:ext cx="1247140" cy="11423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635</xdr:rowOff>
    </xdr:from>
    <xdr:to>
      <xdr:col>2</xdr:col>
      <xdr:colOff>638175</xdr:colOff>
      <xdr:row>4</xdr:row>
      <xdr:rowOff>206375</xdr:rowOff>
    </xdr:to>
    <xdr:pic>
      <xdr:nvPicPr>
        <xdr:cNvPr id="10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556260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522605</xdr:colOff>
      <xdr:row>0</xdr:row>
      <xdr:rowOff>635</xdr:rowOff>
    </xdr:from>
    <xdr:to>
      <xdr:col>3</xdr:col>
      <xdr:colOff>864870</xdr:colOff>
      <xdr:row>4</xdr:row>
      <xdr:rowOff>250825</xdr:rowOff>
    </xdr:to>
    <xdr:pic>
      <xdr:nvPicPr>
        <xdr:cNvPr id="11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538605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610235</xdr:colOff>
      <xdr:row>0</xdr:row>
      <xdr:rowOff>635</xdr:rowOff>
    </xdr:from>
    <xdr:to>
      <xdr:col>13</xdr:col>
      <xdr:colOff>217805</xdr:colOff>
      <xdr:row>4</xdr:row>
      <xdr:rowOff>127000</xdr:rowOff>
    </xdr:to>
    <xdr:pic>
      <xdr:nvPicPr>
        <xdr:cNvPr id="12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833100" y="635"/>
          <a:ext cx="1247140" cy="11423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314960</xdr:colOff>
      <xdr:row>0</xdr:row>
      <xdr:rowOff>635</xdr:rowOff>
    </xdr:from>
    <xdr:to>
      <xdr:col>2</xdr:col>
      <xdr:colOff>396875</xdr:colOff>
      <xdr:row>4</xdr:row>
      <xdr:rowOff>206375</xdr:rowOff>
    </xdr:to>
    <xdr:pic>
      <xdr:nvPicPr>
        <xdr:cNvPr id="10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314960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324485</xdr:colOff>
      <xdr:row>0</xdr:row>
      <xdr:rowOff>635</xdr:rowOff>
    </xdr:from>
    <xdr:to>
      <xdr:col>3</xdr:col>
      <xdr:colOff>666750</xdr:colOff>
      <xdr:row>4</xdr:row>
      <xdr:rowOff>250825</xdr:rowOff>
    </xdr:to>
    <xdr:pic>
      <xdr:nvPicPr>
        <xdr:cNvPr id="11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340485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448310</xdr:colOff>
      <xdr:row>0</xdr:row>
      <xdr:rowOff>635</xdr:rowOff>
    </xdr:from>
    <xdr:to>
      <xdr:col>13</xdr:col>
      <xdr:colOff>55880</xdr:colOff>
      <xdr:row>4</xdr:row>
      <xdr:rowOff>127000</xdr:rowOff>
    </xdr:to>
    <xdr:pic>
      <xdr:nvPicPr>
        <xdr:cNvPr id="12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671175" y="635"/>
          <a:ext cx="1247140" cy="11423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467360</xdr:colOff>
      <xdr:row>0</xdr:row>
      <xdr:rowOff>635</xdr:rowOff>
    </xdr:from>
    <xdr:to>
      <xdr:col>2</xdr:col>
      <xdr:colOff>549275</xdr:colOff>
      <xdr:row>4</xdr:row>
      <xdr:rowOff>206375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467360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457835</xdr:colOff>
      <xdr:row>0</xdr:row>
      <xdr:rowOff>1270</xdr:rowOff>
    </xdr:from>
    <xdr:to>
      <xdr:col>3</xdr:col>
      <xdr:colOff>855980</xdr:colOff>
      <xdr:row>4</xdr:row>
      <xdr:rowOff>251460</xdr:rowOff>
    </xdr:to>
    <xdr:pic>
      <xdr:nvPicPr>
        <xdr:cNvPr id="6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473835" y="1270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534035</xdr:colOff>
      <xdr:row>0</xdr:row>
      <xdr:rowOff>635</xdr:rowOff>
    </xdr:from>
    <xdr:to>
      <xdr:col>13</xdr:col>
      <xdr:colOff>347345</xdr:colOff>
      <xdr:row>4</xdr:row>
      <xdr:rowOff>127000</xdr:rowOff>
    </xdr:to>
    <xdr:pic>
      <xdr:nvPicPr>
        <xdr:cNvPr id="7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505440" y="635"/>
          <a:ext cx="1247140" cy="11423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314960</xdr:colOff>
      <xdr:row>0</xdr:row>
      <xdr:rowOff>635</xdr:rowOff>
    </xdr:from>
    <xdr:to>
      <xdr:col>2</xdr:col>
      <xdr:colOff>396875</xdr:colOff>
      <xdr:row>4</xdr:row>
      <xdr:rowOff>155575</xdr:rowOff>
    </xdr:to>
    <xdr:pic>
      <xdr:nvPicPr>
        <xdr:cNvPr id="5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314960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324485</xdr:colOff>
      <xdr:row>0</xdr:row>
      <xdr:rowOff>635</xdr:rowOff>
    </xdr:from>
    <xdr:to>
      <xdr:col>3</xdr:col>
      <xdr:colOff>666750</xdr:colOff>
      <xdr:row>4</xdr:row>
      <xdr:rowOff>200025</xdr:rowOff>
    </xdr:to>
    <xdr:pic>
      <xdr:nvPicPr>
        <xdr:cNvPr id="6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340485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448310</xdr:colOff>
      <xdr:row>0</xdr:row>
      <xdr:rowOff>635</xdr:rowOff>
    </xdr:from>
    <xdr:to>
      <xdr:col>13</xdr:col>
      <xdr:colOff>55880</xdr:colOff>
      <xdr:row>4</xdr:row>
      <xdr:rowOff>76200</xdr:rowOff>
    </xdr:to>
    <xdr:pic>
      <xdr:nvPicPr>
        <xdr:cNvPr id="7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671175" y="635"/>
          <a:ext cx="1247140" cy="1142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U56"/>
  <sheetViews>
    <sheetView view="pageBreakPreview" zoomScale="50" zoomScaleNormal="50" zoomScaleSheetLayoutView="50" workbookViewId="0">
      <selection activeCell="B23" sqref="B23:B39"/>
    </sheetView>
  </sheetViews>
  <sheetFormatPr defaultColWidth="9.109375" defaultRowHeight="13.8"/>
  <cols>
    <col min="1" max="1" width="7" style="1" customWidth="1"/>
    <col min="2" max="2" width="7.77734375" style="2" customWidth="1"/>
    <col min="3" max="3" width="16.33203125" style="2" customWidth="1"/>
    <col min="4" max="4" width="26.6640625" style="1" customWidth="1"/>
    <col min="5" max="5" width="13.5546875" style="1" customWidth="1"/>
    <col min="6" max="6" width="8.77734375" style="1" customWidth="1"/>
    <col min="7" max="7" width="27" style="1" customWidth="1"/>
    <col min="8" max="8" width="9.88671875" style="3" customWidth="1"/>
    <col min="9" max="11" width="9.88671875" style="1" customWidth="1"/>
    <col min="12" max="12" width="10.109375" style="3" customWidth="1"/>
    <col min="13" max="13" width="11.33203125" style="1" customWidth="1"/>
    <col min="14" max="14" width="14" style="1" customWidth="1"/>
    <col min="15" max="15" width="9.109375" style="1"/>
    <col min="16" max="16" width="9.109375" style="1" customWidth="1"/>
    <col min="17" max="18" width="9.109375" style="1"/>
    <col min="19" max="21" width="9.109375" style="3"/>
    <col min="22" max="16384" width="9.109375" style="1"/>
  </cols>
  <sheetData>
    <row r="1" spans="1:21" s="101" customFormat="1" ht="19.95" customHeight="1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06"/>
    </row>
    <row r="2" spans="1:21" s="101" customFormat="1" ht="19.95" customHeight="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06"/>
    </row>
    <row r="3" spans="1:21" s="101" customFormat="1" ht="19.95" customHeight="1">
      <c r="A3" s="147" t="s">
        <v>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06"/>
    </row>
    <row r="4" spans="1:21" ht="19.5" customHeigh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1:21" ht="18.45" customHeight="1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Q5" s="101"/>
    </row>
    <row r="6" spans="1:21" s="102" customFormat="1" ht="23.4" customHeight="1">
      <c r="A6" s="150" t="s">
        <v>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S6" s="108"/>
      <c r="T6" s="108"/>
      <c r="U6" s="108"/>
    </row>
    <row r="7" spans="1:21" s="102" customFormat="1" ht="17.399999999999999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S7" s="108"/>
      <c r="T7" s="108"/>
      <c r="U7" s="108"/>
    </row>
    <row r="8" spans="1:21" s="102" customFormat="1" ht="19.95" customHeight="1">
      <c r="A8" s="152" t="s">
        <v>139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S8" s="108"/>
      <c r="T8" s="108"/>
      <c r="U8" s="108"/>
    </row>
    <row r="9" spans="1:21" ht="19.95" customHeight="1">
      <c r="A9" s="153" t="s">
        <v>140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5"/>
    </row>
    <row r="10" spans="1:21" ht="19.95" customHeight="1">
      <c r="A10" s="156" t="s">
        <v>141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8"/>
    </row>
    <row r="11" spans="1:21" ht="19.95" customHeight="1">
      <c r="A11" s="156" t="s">
        <v>142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8"/>
    </row>
    <row r="12" spans="1:21" ht="14.4" customHeight="1">
      <c r="A12" s="159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1"/>
    </row>
    <row r="13" spans="1:21" ht="15.6">
      <c r="A13" s="162" t="s">
        <v>143</v>
      </c>
      <c r="B13" s="163"/>
      <c r="C13" s="163"/>
      <c r="D13" s="163"/>
      <c r="E13" s="4"/>
      <c r="F13" s="4"/>
      <c r="G13" s="5"/>
      <c r="H13" s="6"/>
      <c r="I13" s="4"/>
      <c r="J13" s="4"/>
      <c r="K13" s="4"/>
      <c r="L13" s="69"/>
      <c r="M13" s="70"/>
      <c r="N13" s="71" t="s">
        <v>4</v>
      </c>
    </row>
    <row r="14" spans="1:21" ht="15.6">
      <c r="A14" s="164" t="s">
        <v>144</v>
      </c>
      <c r="B14" s="165"/>
      <c r="C14" s="165"/>
      <c r="D14" s="165"/>
      <c r="E14" s="7"/>
      <c r="F14" s="7"/>
      <c r="G14" s="8"/>
      <c r="H14" s="9"/>
      <c r="I14" s="7"/>
      <c r="J14" s="7"/>
      <c r="K14" s="7"/>
      <c r="L14" s="72"/>
      <c r="M14" s="73"/>
      <c r="N14" s="74" t="s">
        <v>5</v>
      </c>
    </row>
    <row r="15" spans="1:21" ht="14.4">
      <c r="A15" s="166" t="s">
        <v>145</v>
      </c>
      <c r="B15" s="167"/>
      <c r="C15" s="167"/>
      <c r="D15" s="167"/>
      <c r="E15" s="167"/>
      <c r="F15" s="167"/>
      <c r="G15" s="168"/>
      <c r="H15" s="169" t="s">
        <v>146</v>
      </c>
      <c r="I15" s="167"/>
      <c r="J15" s="167"/>
      <c r="K15" s="167"/>
      <c r="L15" s="167"/>
      <c r="M15" s="167"/>
      <c r="N15" s="170"/>
    </row>
    <row r="16" spans="1:21" ht="14.4">
      <c r="A16" s="10" t="s">
        <v>147</v>
      </c>
      <c r="B16" s="11"/>
      <c r="C16" s="11"/>
      <c r="D16" s="12"/>
      <c r="E16" s="13"/>
      <c r="F16" s="12"/>
      <c r="G16" s="14"/>
      <c r="H16" s="171" t="s">
        <v>148</v>
      </c>
      <c r="I16" s="172"/>
      <c r="J16" s="172"/>
      <c r="K16" s="172"/>
      <c r="L16" s="172"/>
      <c r="M16" s="172"/>
      <c r="N16" s="173"/>
    </row>
    <row r="17" spans="1:21" ht="14.4">
      <c r="A17" s="10" t="s">
        <v>149</v>
      </c>
      <c r="B17" s="11"/>
      <c r="C17" s="11"/>
      <c r="D17" s="15"/>
      <c r="E17" s="13"/>
      <c r="F17" s="12"/>
      <c r="G17" s="16" t="s">
        <v>150</v>
      </c>
      <c r="H17" s="17" t="s">
        <v>151</v>
      </c>
      <c r="I17" s="75"/>
      <c r="J17" s="75"/>
      <c r="K17" s="75"/>
      <c r="L17" s="76"/>
      <c r="M17" s="75"/>
      <c r="N17" s="77"/>
    </row>
    <row r="18" spans="1:21" ht="14.4">
      <c r="A18" s="18" t="s">
        <v>152</v>
      </c>
      <c r="B18" s="11"/>
      <c r="C18" s="11"/>
      <c r="D18" s="15"/>
      <c r="E18" s="13"/>
      <c r="F18" s="12"/>
      <c r="G18" s="19" t="s">
        <v>153</v>
      </c>
      <c r="H18" s="17" t="s">
        <v>154</v>
      </c>
      <c r="I18" s="75"/>
      <c r="J18" s="75"/>
      <c r="K18" s="75"/>
      <c r="L18" s="76"/>
      <c r="M18" s="75"/>
      <c r="N18" s="77"/>
    </row>
    <row r="19" spans="1:21" ht="14.4">
      <c r="A19" s="20"/>
      <c r="B19" s="21"/>
      <c r="C19" s="21"/>
      <c r="D19" s="22"/>
      <c r="E19" s="22"/>
      <c r="F19" s="22"/>
      <c r="G19" s="23"/>
      <c r="H19" s="113"/>
      <c r="I19" s="78"/>
      <c r="J19" s="78"/>
      <c r="K19" s="78"/>
      <c r="L19" s="65"/>
      <c r="M19" s="79"/>
      <c r="N19" s="80"/>
    </row>
    <row r="20" spans="1:21" ht="7.5" customHeight="1">
      <c r="A20" s="27"/>
      <c r="B20" s="26"/>
      <c r="C20" s="26"/>
      <c r="D20" s="27"/>
      <c r="E20" s="27"/>
      <c r="F20" s="27"/>
      <c r="G20" s="27"/>
      <c r="H20" s="28"/>
      <c r="I20" s="27"/>
      <c r="J20" s="27"/>
      <c r="K20" s="27"/>
      <c r="L20" s="28"/>
      <c r="M20" s="27"/>
      <c r="N20" s="27"/>
    </row>
    <row r="21" spans="1:21" s="103" customFormat="1" ht="20.25" customHeight="1">
      <c r="A21" s="180" t="s">
        <v>155</v>
      </c>
      <c r="B21" s="182" t="s">
        <v>6</v>
      </c>
      <c r="C21" s="182" t="s">
        <v>7</v>
      </c>
      <c r="D21" s="182" t="s">
        <v>8</v>
      </c>
      <c r="E21" s="182" t="s">
        <v>9</v>
      </c>
      <c r="F21" s="182" t="s">
        <v>10</v>
      </c>
      <c r="G21" s="182" t="s">
        <v>11</v>
      </c>
      <c r="H21" s="190" t="s">
        <v>156</v>
      </c>
      <c r="I21" s="191"/>
      <c r="J21" s="174" t="s">
        <v>157</v>
      </c>
      <c r="K21" s="174"/>
      <c r="L21" s="184" t="s">
        <v>158</v>
      </c>
      <c r="M21" s="186" t="s">
        <v>159</v>
      </c>
      <c r="N21" s="188" t="s">
        <v>160</v>
      </c>
      <c r="P21" s="107"/>
      <c r="S21" s="109"/>
      <c r="T21" s="109"/>
      <c r="U21" s="109"/>
    </row>
    <row r="22" spans="1:21" s="103" customFormat="1" ht="17.25" customHeight="1">
      <c r="A22" s="181"/>
      <c r="B22" s="183"/>
      <c r="C22" s="183"/>
      <c r="D22" s="183"/>
      <c r="E22" s="183"/>
      <c r="F22" s="183"/>
      <c r="G22" s="183"/>
      <c r="H22" s="192"/>
      <c r="I22" s="193"/>
      <c r="J22" s="82" t="s">
        <v>161</v>
      </c>
      <c r="K22" s="82" t="s">
        <v>162</v>
      </c>
      <c r="L22" s="185"/>
      <c r="M22" s="187"/>
      <c r="N22" s="189"/>
      <c r="P22" s="107"/>
      <c r="S22" s="109"/>
      <c r="T22" s="109"/>
      <c r="U22" s="109"/>
    </row>
    <row r="23" spans="1:21" ht="16.8" customHeight="1">
      <c r="A23" s="116">
        <v>1</v>
      </c>
      <c r="B23" s="30"/>
      <c r="C23" s="31" t="s">
        <v>36</v>
      </c>
      <c r="D23" s="32" t="s">
        <v>37</v>
      </c>
      <c r="E23" s="33" t="s">
        <v>38</v>
      </c>
      <c r="F23" s="31" t="s">
        <v>39</v>
      </c>
      <c r="G23" s="35" t="s">
        <v>33</v>
      </c>
      <c r="H23" s="36">
        <v>62.5</v>
      </c>
      <c r="I23" s="83">
        <v>1</v>
      </c>
      <c r="J23" s="36">
        <v>78.67</v>
      </c>
      <c r="K23" s="36">
        <v>22.5</v>
      </c>
      <c r="L23" s="36">
        <v>78.67</v>
      </c>
      <c r="M23" s="144"/>
      <c r="N23" s="114" t="s">
        <v>163</v>
      </c>
      <c r="P23" s="107"/>
      <c r="Q23" s="103"/>
      <c r="R23" s="103"/>
      <c r="S23" s="109"/>
      <c r="T23" s="109"/>
      <c r="U23" s="109"/>
    </row>
    <row r="24" spans="1:21" ht="16.8" customHeight="1">
      <c r="A24" s="116">
        <v>2</v>
      </c>
      <c r="B24" s="30"/>
      <c r="C24" s="31" t="s">
        <v>13</v>
      </c>
      <c r="D24" s="32" t="s">
        <v>14</v>
      </c>
      <c r="E24" s="33">
        <v>39659</v>
      </c>
      <c r="F24" s="31" t="s">
        <v>15</v>
      </c>
      <c r="G24" s="35" t="s">
        <v>12</v>
      </c>
      <c r="H24" s="36">
        <v>46.17</v>
      </c>
      <c r="I24" s="83">
        <v>3</v>
      </c>
      <c r="J24" s="36">
        <v>23</v>
      </c>
      <c r="K24" s="36">
        <v>72</v>
      </c>
      <c r="L24" s="36">
        <v>72</v>
      </c>
      <c r="M24" s="144"/>
      <c r="N24" s="114" t="s">
        <v>163</v>
      </c>
      <c r="P24" s="107"/>
      <c r="Q24" s="103"/>
      <c r="R24" s="103"/>
      <c r="S24" s="109"/>
      <c r="T24" s="109"/>
      <c r="U24" s="109"/>
    </row>
    <row r="25" spans="1:21" ht="16.8" customHeight="1">
      <c r="A25" s="116">
        <v>3</v>
      </c>
      <c r="B25" s="30"/>
      <c r="C25" s="31" t="s">
        <v>61</v>
      </c>
      <c r="D25" s="32" t="s">
        <v>62</v>
      </c>
      <c r="E25" s="33" t="s">
        <v>63</v>
      </c>
      <c r="F25" s="31" t="s">
        <v>179</v>
      </c>
      <c r="G25" s="35" t="s">
        <v>60</v>
      </c>
      <c r="H25" s="36">
        <v>48.5</v>
      </c>
      <c r="I25" s="83">
        <v>2</v>
      </c>
      <c r="J25" s="36">
        <v>70.67</v>
      </c>
      <c r="K25" s="36">
        <v>49</v>
      </c>
      <c r="L25" s="36">
        <v>70.69</v>
      </c>
      <c r="M25" s="144"/>
      <c r="N25" s="114" t="s">
        <v>163</v>
      </c>
      <c r="P25" s="107"/>
      <c r="Q25" s="103"/>
      <c r="R25" s="103"/>
      <c r="S25" s="109"/>
      <c r="T25" s="109"/>
      <c r="U25" s="109"/>
    </row>
    <row r="26" spans="1:21" ht="16.8" customHeight="1">
      <c r="A26" s="116">
        <v>4</v>
      </c>
      <c r="B26" s="30"/>
      <c r="C26" s="31" t="s">
        <v>71</v>
      </c>
      <c r="D26" s="32" t="s">
        <v>72</v>
      </c>
      <c r="E26" s="33" t="s">
        <v>73</v>
      </c>
      <c r="F26" s="31" t="s">
        <v>15</v>
      </c>
      <c r="G26" s="35" t="s">
        <v>70</v>
      </c>
      <c r="H26" s="36">
        <v>29.83</v>
      </c>
      <c r="I26" s="83">
        <v>6</v>
      </c>
      <c r="J26" s="36">
        <v>2</v>
      </c>
      <c r="K26" s="36">
        <v>53.67</v>
      </c>
      <c r="L26" s="36">
        <v>53.67</v>
      </c>
      <c r="M26" s="144"/>
      <c r="N26" s="114" t="s">
        <v>163</v>
      </c>
      <c r="P26" s="107"/>
      <c r="Q26" s="103"/>
      <c r="R26" s="103"/>
      <c r="S26" s="109"/>
      <c r="T26" s="109"/>
      <c r="U26" s="109"/>
    </row>
    <row r="27" spans="1:21" ht="16.8" customHeight="1">
      <c r="A27" s="116">
        <v>5</v>
      </c>
      <c r="B27" s="30"/>
      <c r="C27" s="31" t="s">
        <v>94</v>
      </c>
      <c r="D27" s="32" t="s">
        <v>95</v>
      </c>
      <c r="E27" s="33">
        <v>39269</v>
      </c>
      <c r="F27" s="31" t="s">
        <v>179</v>
      </c>
      <c r="G27" s="35" t="s">
        <v>93</v>
      </c>
      <c r="H27" s="36">
        <v>33.67</v>
      </c>
      <c r="I27" s="83">
        <v>5</v>
      </c>
      <c r="J27" s="36">
        <v>11</v>
      </c>
      <c r="K27" s="36">
        <v>36.67</v>
      </c>
      <c r="L27" s="36">
        <v>36.67</v>
      </c>
      <c r="M27" s="144"/>
      <c r="N27" s="114" t="s">
        <v>163</v>
      </c>
      <c r="P27" s="107"/>
      <c r="Q27" s="103"/>
      <c r="R27" s="103"/>
      <c r="S27" s="109"/>
      <c r="T27" s="109"/>
      <c r="U27" s="109"/>
    </row>
    <row r="28" spans="1:21" ht="16.8" customHeight="1">
      <c r="A28" s="116">
        <v>6</v>
      </c>
      <c r="B28" s="30"/>
      <c r="C28" s="31" t="s">
        <v>42</v>
      </c>
      <c r="D28" s="32" t="s">
        <v>43</v>
      </c>
      <c r="E28" s="33" t="s">
        <v>44</v>
      </c>
      <c r="F28" s="31" t="s">
        <v>15</v>
      </c>
      <c r="G28" s="35" t="s">
        <v>33</v>
      </c>
      <c r="H28" s="36">
        <v>17.75</v>
      </c>
      <c r="I28" s="83">
        <v>11</v>
      </c>
      <c r="J28" s="36">
        <v>15.67</v>
      </c>
      <c r="K28" s="36">
        <v>34.33</v>
      </c>
      <c r="L28" s="36">
        <v>34.33</v>
      </c>
      <c r="M28" s="144"/>
      <c r="N28" s="114" t="s">
        <v>163</v>
      </c>
      <c r="P28" s="107"/>
      <c r="Q28" s="103"/>
      <c r="R28" s="103"/>
      <c r="S28" s="109"/>
      <c r="T28" s="109"/>
      <c r="U28" s="109"/>
    </row>
    <row r="29" spans="1:21" ht="16.8" customHeight="1">
      <c r="A29" s="116">
        <v>7</v>
      </c>
      <c r="B29" s="30"/>
      <c r="C29" s="31" t="s">
        <v>104</v>
      </c>
      <c r="D29" s="32" t="s">
        <v>105</v>
      </c>
      <c r="E29" s="33" t="s">
        <v>106</v>
      </c>
      <c r="F29" s="31" t="s">
        <v>179</v>
      </c>
      <c r="G29" s="35" t="s">
        <v>100</v>
      </c>
      <c r="H29" s="36">
        <v>33.92</v>
      </c>
      <c r="I29" s="83">
        <v>4</v>
      </c>
      <c r="J29" s="36">
        <v>28.33</v>
      </c>
      <c r="K29" s="36">
        <v>32.67</v>
      </c>
      <c r="L29" s="36">
        <v>32.67</v>
      </c>
      <c r="M29" s="144"/>
      <c r="N29" s="114" t="s">
        <v>163</v>
      </c>
      <c r="P29" s="107"/>
      <c r="Q29" s="103"/>
      <c r="R29" s="103"/>
      <c r="S29" s="109"/>
      <c r="T29" s="109"/>
      <c r="U29" s="109"/>
    </row>
    <row r="30" spans="1:21" ht="16.8" customHeight="1">
      <c r="A30" s="116">
        <v>8</v>
      </c>
      <c r="B30" s="30"/>
      <c r="C30" s="31" t="s">
        <v>51</v>
      </c>
      <c r="D30" s="32" t="s">
        <v>52</v>
      </c>
      <c r="E30" s="33">
        <v>39373</v>
      </c>
      <c r="F30" s="31" t="s">
        <v>179</v>
      </c>
      <c r="G30" s="35" t="s">
        <v>50</v>
      </c>
      <c r="H30" s="36">
        <v>29.08</v>
      </c>
      <c r="I30" s="83">
        <v>7</v>
      </c>
      <c r="J30" s="36">
        <v>24.67</v>
      </c>
      <c r="K30" s="36">
        <v>32</v>
      </c>
      <c r="L30" s="36">
        <v>32</v>
      </c>
      <c r="M30" s="144"/>
      <c r="N30" s="114" t="s">
        <v>163</v>
      </c>
      <c r="P30" s="107"/>
      <c r="Q30" s="103"/>
      <c r="R30" s="103"/>
      <c r="S30" s="109"/>
      <c r="T30" s="109"/>
      <c r="U30" s="109"/>
    </row>
    <row r="31" spans="1:21" ht="16.8" customHeight="1">
      <c r="A31" s="116">
        <v>9</v>
      </c>
      <c r="B31" s="30"/>
      <c r="C31" s="31" t="s">
        <v>40</v>
      </c>
      <c r="D31" s="32" t="s">
        <v>41</v>
      </c>
      <c r="E31" s="33">
        <v>39794</v>
      </c>
      <c r="F31" s="31" t="s">
        <v>15</v>
      </c>
      <c r="G31" s="35" t="s">
        <v>33</v>
      </c>
      <c r="H31" s="36">
        <v>25</v>
      </c>
      <c r="I31" s="83">
        <v>8</v>
      </c>
      <c r="J31" s="36">
        <v>27.67</v>
      </c>
      <c r="K31" s="36">
        <v>4.33</v>
      </c>
      <c r="L31" s="36">
        <v>27.67</v>
      </c>
      <c r="M31" s="144"/>
      <c r="N31" s="114" t="s">
        <v>163</v>
      </c>
      <c r="P31" s="107"/>
      <c r="Q31" s="103"/>
      <c r="R31" s="103"/>
      <c r="S31" s="109"/>
      <c r="T31" s="109"/>
      <c r="U31" s="109"/>
    </row>
    <row r="32" spans="1:21" ht="16.8" customHeight="1">
      <c r="A32" s="116">
        <v>10</v>
      </c>
      <c r="B32" s="30"/>
      <c r="C32" s="31" t="s">
        <v>34</v>
      </c>
      <c r="D32" s="32" t="s">
        <v>35</v>
      </c>
      <c r="E32" s="33">
        <v>39302</v>
      </c>
      <c r="F32" s="31" t="s">
        <v>15</v>
      </c>
      <c r="G32" s="35" t="s">
        <v>33</v>
      </c>
      <c r="H32" s="36">
        <v>23.17</v>
      </c>
      <c r="I32" s="83">
        <v>10</v>
      </c>
      <c r="J32" s="36">
        <v>27.33</v>
      </c>
      <c r="K32" s="36">
        <v>12.67</v>
      </c>
      <c r="L32" s="36">
        <v>27.33</v>
      </c>
      <c r="M32" s="144"/>
      <c r="N32" s="114" t="s">
        <v>163</v>
      </c>
      <c r="P32" s="107"/>
      <c r="Q32" s="103"/>
      <c r="R32" s="103"/>
      <c r="S32" s="109"/>
      <c r="T32" s="109"/>
      <c r="U32" s="109"/>
    </row>
    <row r="33" spans="1:21" ht="16.8" customHeight="1">
      <c r="A33" s="116">
        <v>11</v>
      </c>
      <c r="B33" s="30"/>
      <c r="C33" s="31" t="s">
        <v>56</v>
      </c>
      <c r="D33" s="32" t="s">
        <v>57</v>
      </c>
      <c r="E33" s="33">
        <v>39659</v>
      </c>
      <c r="F33" s="31" t="s">
        <v>179</v>
      </c>
      <c r="G33" s="35" t="s">
        <v>53</v>
      </c>
      <c r="H33" s="36">
        <v>24.67</v>
      </c>
      <c r="I33" s="83">
        <v>9</v>
      </c>
      <c r="J33" s="36">
        <v>21</v>
      </c>
      <c r="K33" s="36">
        <v>25.83</v>
      </c>
      <c r="L33" s="36">
        <v>25.83</v>
      </c>
      <c r="M33" s="144"/>
      <c r="N33" s="114" t="s">
        <v>163</v>
      </c>
      <c r="P33" s="107"/>
      <c r="Q33" s="103"/>
      <c r="R33" s="103"/>
      <c r="S33" s="109"/>
      <c r="T33" s="109"/>
      <c r="U33" s="109"/>
    </row>
    <row r="34" spans="1:21" ht="16.8" customHeight="1">
      <c r="A34" s="116">
        <v>12</v>
      </c>
      <c r="B34" s="30"/>
      <c r="C34" s="31" t="s">
        <v>74</v>
      </c>
      <c r="D34" s="32" t="s">
        <v>75</v>
      </c>
      <c r="E34" s="33" t="s">
        <v>76</v>
      </c>
      <c r="F34" s="31" t="s">
        <v>179</v>
      </c>
      <c r="G34" s="35" t="s">
        <v>70</v>
      </c>
      <c r="H34" s="36">
        <v>17.670000000000002</v>
      </c>
      <c r="I34" s="83">
        <v>12</v>
      </c>
      <c r="J34" s="36">
        <v>10</v>
      </c>
      <c r="K34" s="36">
        <v>23.67</v>
      </c>
      <c r="L34" s="36">
        <v>23.67</v>
      </c>
      <c r="M34" s="144"/>
      <c r="N34" s="114" t="s">
        <v>163</v>
      </c>
      <c r="P34" s="107"/>
      <c r="Q34" s="103"/>
      <c r="R34" s="103"/>
      <c r="S34" s="109"/>
      <c r="T34" s="109"/>
      <c r="U34" s="109"/>
    </row>
    <row r="35" spans="1:21" ht="16.8" customHeight="1">
      <c r="A35" s="116">
        <v>13</v>
      </c>
      <c r="B35" s="30"/>
      <c r="C35" s="31" t="s">
        <v>80</v>
      </c>
      <c r="D35" s="32" t="s">
        <v>81</v>
      </c>
      <c r="E35" s="33" t="s">
        <v>82</v>
      </c>
      <c r="F35" s="31" t="s">
        <v>179</v>
      </c>
      <c r="G35" s="31" t="s">
        <v>79</v>
      </c>
      <c r="H35" s="36">
        <v>17.579999999999998</v>
      </c>
      <c r="I35" s="83">
        <v>13</v>
      </c>
      <c r="J35" s="36"/>
      <c r="K35" s="36"/>
      <c r="L35" s="36"/>
      <c r="M35" s="144"/>
      <c r="N35" s="114" t="s">
        <v>164</v>
      </c>
      <c r="P35" s="107"/>
      <c r="Q35" s="103"/>
      <c r="R35" s="103"/>
      <c r="S35" s="109"/>
      <c r="T35" s="109"/>
      <c r="U35" s="109"/>
    </row>
    <row r="36" spans="1:21" ht="16.8" customHeight="1">
      <c r="A36" s="116">
        <v>14</v>
      </c>
      <c r="B36" s="30"/>
      <c r="C36" s="31" t="s">
        <v>116</v>
      </c>
      <c r="D36" s="32" t="s">
        <v>117</v>
      </c>
      <c r="E36" s="33">
        <v>39487</v>
      </c>
      <c r="F36" s="31" t="s">
        <v>179</v>
      </c>
      <c r="G36" s="35" t="s">
        <v>113</v>
      </c>
      <c r="H36" s="36">
        <v>10.67</v>
      </c>
      <c r="I36" s="83">
        <v>14</v>
      </c>
      <c r="J36" s="36"/>
      <c r="K36" s="36"/>
      <c r="L36" s="36"/>
      <c r="M36" s="144"/>
      <c r="N36" s="114" t="s">
        <v>164</v>
      </c>
      <c r="P36" s="107"/>
      <c r="Q36" s="103"/>
      <c r="R36" s="103"/>
      <c r="S36" s="109"/>
      <c r="T36" s="109"/>
      <c r="U36" s="109"/>
    </row>
    <row r="37" spans="1:21" ht="16.8" customHeight="1">
      <c r="A37" s="116">
        <v>15</v>
      </c>
      <c r="B37" s="30"/>
      <c r="C37" s="31" t="s">
        <v>54</v>
      </c>
      <c r="D37" s="32" t="s">
        <v>55</v>
      </c>
      <c r="E37" s="33">
        <v>39785</v>
      </c>
      <c r="F37" s="31" t="s">
        <v>179</v>
      </c>
      <c r="G37" s="35" t="s">
        <v>53</v>
      </c>
      <c r="H37" s="36">
        <v>10.17</v>
      </c>
      <c r="I37" s="83">
        <v>15</v>
      </c>
      <c r="J37" s="36"/>
      <c r="K37" s="36"/>
      <c r="L37" s="36"/>
      <c r="M37" s="144"/>
      <c r="N37" s="114" t="s">
        <v>164</v>
      </c>
      <c r="P37" s="107"/>
      <c r="Q37" s="103"/>
      <c r="R37" s="103"/>
      <c r="S37" s="109"/>
      <c r="T37" s="109"/>
      <c r="U37" s="109"/>
    </row>
    <row r="38" spans="1:21" ht="16.8" customHeight="1">
      <c r="A38" s="116">
        <v>16</v>
      </c>
      <c r="B38" s="30"/>
      <c r="C38" s="31" t="s">
        <v>114</v>
      </c>
      <c r="D38" s="32" t="s">
        <v>115</v>
      </c>
      <c r="E38" s="33">
        <v>39239</v>
      </c>
      <c r="F38" s="31" t="s">
        <v>179</v>
      </c>
      <c r="G38" s="35" t="s">
        <v>113</v>
      </c>
      <c r="H38" s="36">
        <v>4.92</v>
      </c>
      <c r="I38" s="83">
        <v>16</v>
      </c>
      <c r="J38" s="36"/>
      <c r="K38" s="36"/>
      <c r="L38" s="36"/>
      <c r="M38" s="144"/>
      <c r="N38" s="114" t="s">
        <v>164</v>
      </c>
      <c r="P38" s="107"/>
      <c r="Q38" s="103"/>
      <c r="R38" s="103"/>
      <c r="S38" s="109"/>
      <c r="T38" s="109"/>
      <c r="U38" s="109"/>
    </row>
    <row r="39" spans="1:21" ht="16.8" customHeight="1">
      <c r="A39" s="29" t="s">
        <v>165</v>
      </c>
      <c r="B39" s="30"/>
      <c r="C39" s="31" t="s">
        <v>101</v>
      </c>
      <c r="D39" s="32" t="s">
        <v>102</v>
      </c>
      <c r="E39" s="33" t="s">
        <v>103</v>
      </c>
      <c r="F39" s="31" t="s">
        <v>15</v>
      </c>
      <c r="G39" s="35" t="s">
        <v>100</v>
      </c>
      <c r="H39" s="36"/>
      <c r="I39" s="83"/>
      <c r="J39" s="36"/>
      <c r="K39" s="36"/>
      <c r="L39" s="36"/>
      <c r="M39" s="144"/>
      <c r="N39" s="114"/>
      <c r="P39" s="107"/>
      <c r="Q39" s="103"/>
      <c r="R39" s="103"/>
      <c r="S39" s="109"/>
      <c r="T39" s="109"/>
      <c r="U39" s="109"/>
    </row>
    <row r="40" spans="1:21" ht="15.6" customHeight="1">
      <c r="A40" s="39"/>
      <c r="B40" s="38"/>
      <c r="C40" s="39"/>
      <c r="D40" s="40"/>
      <c r="E40" s="41"/>
      <c r="F40" s="42"/>
      <c r="G40" s="41"/>
      <c r="H40" s="43"/>
      <c r="I40" s="86"/>
      <c r="J40" s="86"/>
      <c r="K40" s="86"/>
      <c r="L40" s="43"/>
      <c r="M40" s="86"/>
      <c r="N40" s="86"/>
      <c r="P40" s="107"/>
      <c r="Q40" s="103"/>
      <c r="R40" s="103"/>
      <c r="S40" s="109"/>
      <c r="T40" s="109"/>
      <c r="U40" s="109"/>
    </row>
    <row r="41" spans="1:21" ht="14.4">
      <c r="A41" s="175" t="s">
        <v>166</v>
      </c>
      <c r="B41" s="176"/>
      <c r="C41" s="176"/>
      <c r="D41" s="176"/>
      <c r="E41" s="44"/>
      <c r="F41" s="44"/>
      <c r="G41" s="176" t="s">
        <v>167</v>
      </c>
      <c r="H41" s="176"/>
      <c r="I41" s="176"/>
      <c r="J41" s="176"/>
      <c r="K41" s="176"/>
      <c r="L41" s="176"/>
      <c r="M41" s="176"/>
      <c r="N41" s="177"/>
      <c r="P41" s="107"/>
      <c r="Q41" s="103"/>
      <c r="R41" s="103"/>
      <c r="S41" s="109"/>
      <c r="T41" s="109"/>
      <c r="U41" s="109"/>
    </row>
    <row r="42" spans="1:21" ht="14.4">
      <c r="A42" s="45" t="s">
        <v>168</v>
      </c>
      <c r="B42" s="46"/>
      <c r="C42" s="47"/>
      <c r="D42" s="48"/>
      <c r="E42" s="49"/>
      <c r="F42" s="49"/>
      <c r="G42" s="50" t="s">
        <v>169</v>
      </c>
      <c r="H42" s="51">
        <v>10</v>
      </c>
      <c r="I42" s="88"/>
      <c r="J42" s="89"/>
      <c r="K42" s="89"/>
      <c r="L42" s="90"/>
      <c r="M42" s="50" t="s">
        <v>170</v>
      </c>
      <c r="N42" s="115">
        <f>COUNTIF(F$21:F135,"ЗМС")</f>
        <v>0</v>
      </c>
      <c r="P42" s="107"/>
      <c r="Q42" s="103"/>
      <c r="R42" s="103"/>
      <c r="S42" s="109"/>
      <c r="T42" s="109"/>
      <c r="U42" s="109"/>
    </row>
    <row r="43" spans="1:21" ht="14.4">
      <c r="A43" s="45" t="s">
        <v>171</v>
      </c>
      <c r="B43" s="46"/>
      <c r="C43" s="52"/>
      <c r="D43" s="48"/>
      <c r="E43" s="53"/>
      <c r="F43" s="53"/>
      <c r="G43" s="50" t="s">
        <v>172</v>
      </c>
      <c r="H43" s="54">
        <v>17</v>
      </c>
      <c r="I43" s="92"/>
      <c r="J43" s="93"/>
      <c r="K43" s="93"/>
      <c r="L43" s="94"/>
      <c r="M43" s="50" t="s">
        <v>173</v>
      </c>
      <c r="N43" s="115">
        <f>COUNTIF(F$21:F135,"МСМК")</f>
        <v>0</v>
      </c>
      <c r="P43" s="107"/>
      <c r="Q43" s="103"/>
      <c r="R43" s="103"/>
      <c r="S43" s="109"/>
      <c r="T43" s="109"/>
      <c r="U43" s="109"/>
    </row>
    <row r="44" spans="1:21" ht="14.4">
      <c r="A44" s="45" t="s">
        <v>174</v>
      </c>
      <c r="B44" s="46"/>
      <c r="C44" s="46"/>
      <c r="D44" s="48"/>
      <c r="E44" s="53"/>
      <c r="F44" s="53"/>
      <c r="G44" s="50" t="s">
        <v>175</v>
      </c>
      <c r="H44" s="54">
        <v>16</v>
      </c>
      <c r="I44" s="92"/>
      <c r="J44" s="93"/>
      <c r="K44" s="93"/>
      <c r="L44" s="94"/>
      <c r="M44" s="50" t="s">
        <v>39</v>
      </c>
      <c r="N44" s="115">
        <f>COUNTIF(F$21:F57,"МС")</f>
        <v>1</v>
      </c>
      <c r="P44" s="107"/>
      <c r="Q44" s="103"/>
      <c r="R44" s="103"/>
      <c r="S44" s="109"/>
      <c r="T44" s="109"/>
      <c r="U44" s="109"/>
    </row>
    <row r="45" spans="1:21" ht="14.4">
      <c r="A45" s="45" t="s">
        <v>176</v>
      </c>
      <c r="B45" s="46"/>
      <c r="C45" s="46"/>
      <c r="D45" s="48"/>
      <c r="E45" s="53"/>
      <c r="F45" s="53"/>
      <c r="G45" s="50" t="s">
        <v>177</v>
      </c>
      <c r="H45" s="54">
        <v>16</v>
      </c>
      <c r="I45" s="92"/>
      <c r="J45" s="93"/>
      <c r="K45" s="93"/>
      <c r="L45" s="94"/>
      <c r="M45" s="50" t="s">
        <v>15</v>
      </c>
      <c r="N45" s="115">
        <f>COUNTIF(F$20:F57,"КМС")</f>
        <v>6</v>
      </c>
      <c r="P45" s="107"/>
      <c r="Q45" s="103"/>
      <c r="R45" s="103"/>
      <c r="S45" s="109"/>
      <c r="T45" s="109"/>
      <c r="U45" s="109"/>
    </row>
    <row r="46" spans="1:21" ht="14.4">
      <c r="A46" s="55"/>
      <c r="B46" s="46"/>
      <c r="C46" s="46"/>
      <c r="D46" s="48"/>
      <c r="G46" s="50" t="s">
        <v>178</v>
      </c>
      <c r="H46" s="54">
        <f>COUNTIF(A12:A27,"НФ")</f>
        <v>0</v>
      </c>
      <c r="I46" s="92"/>
      <c r="J46" s="93"/>
      <c r="K46" s="93"/>
      <c r="L46" s="94"/>
      <c r="M46" s="50" t="s">
        <v>179</v>
      </c>
      <c r="N46" s="115">
        <f>COUNTIF(F$20:F58,"1 сп.р.")</f>
        <v>0</v>
      </c>
      <c r="P46" s="107"/>
      <c r="Q46" s="103"/>
      <c r="R46" s="103"/>
      <c r="S46" s="109"/>
      <c r="T46" s="109"/>
      <c r="U46" s="109"/>
    </row>
    <row r="47" spans="1:21" ht="14.4">
      <c r="A47" s="56"/>
      <c r="B47" s="57"/>
      <c r="C47" s="58"/>
      <c r="D47" s="48"/>
      <c r="G47" s="50" t="s">
        <v>180</v>
      </c>
      <c r="H47" s="54">
        <f>COUNTIF(A12:A27,"ДСКВ")</f>
        <v>0</v>
      </c>
      <c r="I47" s="92"/>
      <c r="J47" s="93"/>
      <c r="K47" s="93"/>
      <c r="L47" s="94"/>
      <c r="M47" s="50" t="s">
        <v>181</v>
      </c>
      <c r="N47" s="115">
        <f>COUNTIF(F$23:F134,"2 СР")</f>
        <v>0</v>
      </c>
    </row>
    <row r="48" spans="1:21" ht="14.4">
      <c r="A48" s="59"/>
      <c r="B48" s="46"/>
      <c r="C48" s="46"/>
      <c r="D48" s="48"/>
      <c r="E48" s="53"/>
      <c r="F48" s="53"/>
      <c r="G48" s="50" t="s">
        <v>182</v>
      </c>
      <c r="H48" s="54">
        <v>1</v>
      </c>
      <c r="I48" s="95"/>
      <c r="J48" s="96"/>
      <c r="K48" s="96"/>
      <c r="L48" s="97"/>
      <c r="M48" s="50" t="s">
        <v>183</v>
      </c>
      <c r="N48" s="115">
        <f>COUNTIF(F$23:F134,"3 СР")</f>
        <v>0</v>
      </c>
    </row>
    <row r="49" spans="1:21" ht="5.25" customHeight="1">
      <c r="A49" s="59"/>
      <c r="B49" s="46"/>
      <c r="C49" s="46"/>
      <c r="D49" s="46"/>
      <c r="E49" s="46"/>
      <c r="F49" s="46"/>
      <c r="G49" s="57"/>
      <c r="H49" s="60"/>
      <c r="I49" s="60"/>
      <c r="J49" s="60"/>
      <c r="K49" s="60"/>
      <c r="L49" s="60"/>
      <c r="M49" s="98"/>
      <c r="N49" s="99"/>
    </row>
    <row r="50" spans="1:21" ht="15.6">
      <c r="A50" s="61"/>
      <c r="B50" s="62"/>
      <c r="C50" s="62"/>
      <c r="D50" s="178" t="s">
        <v>184</v>
      </c>
      <c r="E50" s="178"/>
      <c r="F50" s="178"/>
      <c r="G50" s="178" t="s">
        <v>185</v>
      </c>
      <c r="H50" s="178"/>
      <c r="I50" s="178"/>
      <c r="J50" s="63"/>
      <c r="K50" s="63"/>
      <c r="L50" s="178"/>
      <c r="M50" s="178"/>
      <c r="N50" s="179"/>
    </row>
    <row r="51" spans="1:21">
      <c r="A51" s="194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6"/>
    </row>
    <row r="52" spans="1:21">
      <c r="A52" s="64"/>
      <c r="D52" s="2"/>
      <c r="E52" s="2"/>
      <c r="F52" s="2"/>
      <c r="G52" s="2"/>
      <c r="H52" s="65"/>
      <c r="I52" s="2"/>
      <c r="J52" s="2"/>
      <c r="K52" s="2"/>
      <c r="L52" s="65"/>
      <c r="M52" s="2"/>
      <c r="N52" s="100"/>
    </row>
    <row r="53" spans="1:21">
      <c r="A53" s="64"/>
      <c r="D53" s="2"/>
      <c r="E53" s="2"/>
      <c r="F53" s="2"/>
      <c r="G53" s="2"/>
      <c r="H53" s="65"/>
      <c r="I53" s="2"/>
      <c r="J53" s="2"/>
      <c r="K53" s="2"/>
      <c r="L53" s="65"/>
      <c r="M53" s="2"/>
      <c r="N53" s="100"/>
    </row>
    <row r="54" spans="1:21">
      <c r="A54" s="64"/>
      <c r="D54" s="2"/>
      <c r="E54" s="2"/>
      <c r="F54" s="2"/>
      <c r="G54" s="2"/>
      <c r="H54" s="65"/>
      <c r="I54" s="2"/>
      <c r="J54" s="2"/>
      <c r="K54" s="2"/>
      <c r="L54" s="65"/>
      <c r="M54" s="2"/>
      <c r="N54" s="100"/>
    </row>
    <row r="55" spans="1:21">
      <c r="A55" s="64"/>
      <c r="D55" s="2"/>
      <c r="E55" s="2"/>
      <c r="F55" s="2"/>
      <c r="G55" s="2"/>
      <c r="H55" s="65"/>
      <c r="I55" s="2"/>
      <c r="J55" s="2"/>
      <c r="K55" s="2"/>
      <c r="L55" s="65"/>
      <c r="M55" s="2"/>
      <c r="N55" s="100"/>
    </row>
    <row r="56" spans="1:21" s="105" customFormat="1" ht="13.8" customHeight="1">
      <c r="A56" s="66"/>
      <c r="B56" s="67"/>
      <c r="C56" s="67"/>
      <c r="D56" s="197" t="str">
        <f>G17</f>
        <v>АНДРИЯНОВ А.С. (ВК, г. МОСКВА)</v>
      </c>
      <c r="E56" s="197"/>
      <c r="F56" s="197"/>
      <c r="G56" s="197" t="str">
        <f>G18</f>
        <v>МАЛАХОВ Р.А. ( 1К, г. ИЖЕВСК)</v>
      </c>
      <c r="H56" s="197"/>
      <c r="I56" s="197"/>
      <c r="J56" s="68"/>
      <c r="K56" s="68"/>
      <c r="L56" s="197"/>
      <c r="M56" s="197"/>
      <c r="N56" s="198"/>
      <c r="S56" s="112"/>
      <c r="T56" s="112"/>
      <c r="U56" s="112"/>
    </row>
  </sheetData>
  <sortState xmlns:xlrd2="http://schemas.microsoft.com/office/spreadsheetml/2017/richdata2" ref="A23:N39">
    <sortCondition ref="A23:A39"/>
  </sortState>
  <mergeCells count="39">
    <mergeCell ref="N21:N22"/>
    <mergeCell ref="H21:I22"/>
    <mergeCell ref="A51:E51"/>
    <mergeCell ref="F51:N51"/>
    <mergeCell ref="D56:F56"/>
    <mergeCell ref="G56:I56"/>
    <mergeCell ref="L56:N56"/>
    <mergeCell ref="H16:N16"/>
    <mergeCell ref="J21:K21"/>
    <mergeCell ref="A41:D41"/>
    <mergeCell ref="G41:N41"/>
    <mergeCell ref="D50:F50"/>
    <mergeCell ref="G50:I50"/>
    <mergeCell ref="L50:N50"/>
    <mergeCell ref="A21:A22"/>
    <mergeCell ref="B21:B22"/>
    <mergeCell ref="C21:C22"/>
    <mergeCell ref="D21:D22"/>
    <mergeCell ref="E21:E22"/>
    <mergeCell ref="F21:F22"/>
    <mergeCell ref="G21:G22"/>
    <mergeCell ref="L21:L22"/>
    <mergeCell ref="M21:M22"/>
    <mergeCell ref="A11:N11"/>
    <mergeCell ref="A12:N12"/>
    <mergeCell ref="A13:D13"/>
    <mergeCell ref="A14:D14"/>
    <mergeCell ref="A15:G15"/>
    <mergeCell ref="H15:N15"/>
    <mergeCell ref="A6:N6"/>
    <mergeCell ref="A7:N7"/>
    <mergeCell ref="A8:N8"/>
    <mergeCell ref="A9:N9"/>
    <mergeCell ref="A10:N10"/>
    <mergeCell ref="A1:N1"/>
    <mergeCell ref="A2:N2"/>
    <mergeCell ref="A3:N3"/>
    <mergeCell ref="A4:N4"/>
    <mergeCell ref="A5:N5"/>
  </mergeCells>
  <printOptions horizontalCentered="1"/>
  <pageMargins left="0.196527777777778" right="0.196527777777778" top="0.59027777777777801" bottom="0.59027777777777801" header="0.156944444444444" footer="0.118055555555556"/>
  <pageSetup paperSize="9" scale="56" orientation="portrait" r:id="rId1"/>
  <headerFooter alignWithMargins="0">
    <oddHeader>&amp;LРЕЗУЛЬТАТЫ НА САЙТЕ WWW.FVSR&amp;R&amp;"Calibri"&amp;UФЕДЕРАЦИЯ ВЕЛОСИПЕДНОГО СПОРТА РОССИИ - WWW.FVSR.RU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U45"/>
  <sheetViews>
    <sheetView view="pageBreakPreview" zoomScale="50" zoomScaleNormal="50" zoomScaleSheetLayoutView="50" workbookViewId="0">
      <selection activeCell="B23" sqref="B23:B28"/>
    </sheetView>
  </sheetViews>
  <sheetFormatPr defaultColWidth="9.109375" defaultRowHeight="13.8"/>
  <cols>
    <col min="1" max="1" width="7" style="1" customWidth="1"/>
    <col min="2" max="2" width="7.77734375" style="2" customWidth="1"/>
    <col min="3" max="3" width="15.88671875" style="2" customWidth="1"/>
    <col min="4" max="4" width="22.21875" style="1" customWidth="1"/>
    <col min="5" max="5" width="14" style="1" customWidth="1"/>
    <col min="6" max="6" width="8.77734375" style="1" customWidth="1"/>
    <col min="7" max="7" width="33.88671875" style="1" customWidth="1"/>
    <col min="8" max="8" width="9.88671875" style="3" customWidth="1"/>
    <col min="9" max="11" width="9.88671875" style="1" customWidth="1"/>
    <col min="12" max="12" width="10.109375" style="3" customWidth="1"/>
    <col min="13" max="13" width="10.77734375" style="1" customWidth="1"/>
    <col min="14" max="14" width="15.6640625" style="1" customWidth="1"/>
    <col min="15" max="15" width="9.109375" style="1"/>
    <col min="16" max="16" width="9.109375" style="1" customWidth="1"/>
    <col min="17" max="18" width="9.109375" style="1"/>
    <col min="19" max="21" width="9.109375" style="3"/>
    <col min="22" max="16384" width="9.109375" style="1"/>
  </cols>
  <sheetData>
    <row r="1" spans="1:21" s="101" customFormat="1" ht="19.95" customHeight="1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06"/>
    </row>
    <row r="2" spans="1:21" s="101" customFormat="1" ht="19.95" customHeight="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06"/>
    </row>
    <row r="3" spans="1:21" s="101" customFormat="1" ht="19.95" customHeight="1">
      <c r="A3" s="147" t="s">
        <v>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06"/>
    </row>
    <row r="4" spans="1:21" ht="19.95" customHeight="1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21" ht="19.95" customHeight="1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Q5" s="101"/>
    </row>
    <row r="6" spans="1:21" s="102" customFormat="1" ht="19.95" customHeight="1">
      <c r="A6" s="150" t="s">
        <v>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S6" s="108"/>
      <c r="T6" s="108"/>
      <c r="U6" s="108"/>
    </row>
    <row r="7" spans="1:21" s="102" customFormat="1" ht="16.2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S7" s="108"/>
      <c r="T7" s="108"/>
      <c r="U7" s="108"/>
    </row>
    <row r="8" spans="1:21" s="102" customFormat="1" ht="19.95" customHeight="1">
      <c r="A8" s="152" t="s">
        <v>139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S8" s="108"/>
      <c r="T8" s="108"/>
      <c r="U8" s="108"/>
    </row>
    <row r="9" spans="1:21" ht="19.95" customHeight="1">
      <c r="A9" s="153" t="s">
        <v>140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5"/>
    </row>
    <row r="10" spans="1:21" ht="19.95" customHeight="1">
      <c r="A10" s="156" t="s">
        <v>141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8"/>
    </row>
    <row r="11" spans="1:21" ht="19.95" customHeight="1">
      <c r="A11" s="156" t="s">
        <v>195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8"/>
    </row>
    <row r="12" spans="1:21" ht="19.2" customHeight="1">
      <c r="A12" s="159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1"/>
    </row>
    <row r="13" spans="1:21" ht="15.6">
      <c r="A13" s="162" t="s">
        <v>143</v>
      </c>
      <c r="B13" s="163"/>
      <c r="C13" s="163"/>
      <c r="D13" s="163"/>
      <c r="E13" s="4"/>
      <c r="F13" s="4"/>
      <c r="G13" s="5"/>
      <c r="H13" s="6"/>
      <c r="I13" s="4"/>
      <c r="J13" s="4"/>
      <c r="K13" s="4"/>
      <c r="L13" s="69"/>
      <c r="M13" s="70"/>
      <c r="N13" s="71" t="s">
        <v>4</v>
      </c>
    </row>
    <row r="14" spans="1:21" ht="15.6">
      <c r="A14" s="164" t="s">
        <v>187</v>
      </c>
      <c r="B14" s="165"/>
      <c r="C14" s="165"/>
      <c r="D14" s="165"/>
      <c r="E14" s="7"/>
      <c r="F14" s="7"/>
      <c r="G14" s="8"/>
      <c r="H14" s="9"/>
      <c r="I14" s="7"/>
      <c r="J14" s="7"/>
      <c r="K14" s="7"/>
      <c r="L14" s="72"/>
      <c r="M14" s="73"/>
      <c r="N14" s="74" t="s">
        <v>5</v>
      </c>
    </row>
    <row r="15" spans="1:21" ht="14.4">
      <c r="A15" s="166" t="s">
        <v>145</v>
      </c>
      <c r="B15" s="167"/>
      <c r="C15" s="167"/>
      <c r="D15" s="167"/>
      <c r="E15" s="167"/>
      <c r="F15" s="167"/>
      <c r="G15" s="168"/>
      <c r="H15" s="169" t="s">
        <v>146</v>
      </c>
      <c r="I15" s="167"/>
      <c r="J15" s="167"/>
      <c r="K15" s="167"/>
      <c r="L15" s="167"/>
      <c r="M15" s="167"/>
      <c r="N15" s="170"/>
    </row>
    <row r="16" spans="1:21" ht="14.4">
      <c r="A16" s="10" t="s">
        <v>147</v>
      </c>
      <c r="B16" s="11"/>
      <c r="C16" s="11"/>
      <c r="D16" s="12"/>
      <c r="E16" s="13"/>
      <c r="F16" s="12"/>
      <c r="G16" s="14"/>
      <c r="H16" s="171" t="s">
        <v>148</v>
      </c>
      <c r="I16" s="172"/>
      <c r="J16" s="172"/>
      <c r="K16" s="172"/>
      <c r="L16" s="172"/>
      <c r="M16" s="172"/>
      <c r="N16" s="173"/>
    </row>
    <row r="17" spans="1:21" ht="14.4">
      <c r="A17" s="10" t="s">
        <v>149</v>
      </c>
      <c r="B17" s="11"/>
      <c r="C17" s="11"/>
      <c r="D17" s="15"/>
      <c r="E17" s="13"/>
      <c r="F17" s="12"/>
      <c r="G17" s="16" t="s">
        <v>150</v>
      </c>
      <c r="H17" s="17" t="s">
        <v>151</v>
      </c>
      <c r="I17" s="75"/>
      <c r="J17" s="75"/>
      <c r="K17" s="75"/>
      <c r="L17" s="76"/>
      <c r="M17" s="75"/>
      <c r="N17" s="77"/>
    </row>
    <row r="18" spans="1:21" ht="14.4">
      <c r="A18" s="18" t="s">
        <v>152</v>
      </c>
      <c r="B18" s="11"/>
      <c r="C18" s="11"/>
      <c r="D18" s="15"/>
      <c r="E18" s="13"/>
      <c r="F18" s="12"/>
      <c r="G18" s="19" t="s">
        <v>153</v>
      </c>
      <c r="H18" s="17" t="s">
        <v>154</v>
      </c>
      <c r="I18" s="75"/>
      <c r="J18" s="75"/>
      <c r="K18" s="75"/>
      <c r="L18" s="76"/>
      <c r="M18" s="75"/>
      <c r="N18" s="77"/>
    </row>
    <row r="19" spans="1:21" ht="14.4">
      <c r="A19" s="20"/>
      <c r="B19" s="21"/>
      <c r="C19" s="21"/>
      <c r="D19" s="22"/>
      <c r="E19" s="22"/>
      <c r="F19" s="22"/>
      <c r="G19" s="23"/>
      <c r="H19" s="113"/>
      <c r="I19" s="78"/>
      <c r="J19" s="78"/>
      <c r="K19" s="78"/>
      <c r="L19" s="65"/>
      <c r="M19" s="79"/>
      <c r="N19" s="80"/>
    </row>
    <row r="20" spans="1:21" ht="7.5" customHeight="1">
      <c r="A20" s="27"/>
      <c r="B20" s="26"/>
      <c r="C20" s="26"/>
      <c r="D20" s="27"/>
      <c r="E20" s="27"/>
      <c r="F20" s="27"/>
      <c r="G20" s="27"/>
      <c r="H20" s="28"/>
      <c r="I20" s="27"/>
      <c r="J20" s="27"/>
      <c r="K20" s="27"/>
      <c r="L20" s="28"/>
      <c r="M20" s="27"/>
      <c r="N20" s="27"/>
    </row>
    <row r="21" spans="1:21" s="103" customFormat="1" ht="20.25" customHeight="1">
      <c r="A21" s="180" t="s">
        <v>155</v>
      </c>
      <c r="B21" s="182" t="s">
        <v>6</v>
      </c>
      <c r="C21" s="182" t="s">
        <v>7</v>
      </c>
      <c r="D21" s="182" t="s">
        <v>8</v>
      </c>
      <c r="E21" s="182" t="s">
        <v>9</v>
      </c>
      <c r="F21" s="182" t="s">
        <v>10</v>
      </c>
      <c r="G21" s="182" t="s">
        <v>11</v>
      </c>
      <c r="H21" s="190" t="s">
        <v>156</v>
      </c>
      <c r="I21" s="191"/>
      <c r="J21" s="174" t="s">
        <v>157</v>
      </c>
      <c r="K21" s="174"/>
      <c r="L21" s="184" t="s">
        <v>158</v>
      </c>
      <c r="M21" s="186" t="s">
        <v>159</v>
      </c>
      <c r="N21" s="188" t="s">
        <v>160</v>
      </c>
      <c r="P21" s="107"/>
      <c r="S21" s="109"/>
      <c r="T21" s="109"/>
      <c r="U21" s="109"/>
    </row>
    <row r="22" spans="1:21" s="103" customFormat="1" ht="17.25" customHeight="1">
      <c r="A22" s="181"/>
      <c r="B22" s="183"/>
      <c r="C22" s="183"/>
      <c r="D22" s="183"/>
      <c r="E22" s="183"/>
      <c r="F22" s="183"/>
      <c r="G22" s="183"/>
      <c r="H22" s="192"/>
      <c r="I22" s="193"/>
      <c r="J22" s="82" t="s">
        <v>161</v>
      </c>
      <c r="K22" s="82" t="s">
        <v>162</v>
      </c>
      <c r="L22" s="185"/>
      <c r="M22" s="187"/>
      <c r="N22" s="189"/>
      <c r="P22" s="107"/>
      <c r="S22" s="109"/>
      <c r="T22" s="109"/>
      <c r="U22" s="109"/>
    </row>
    <row r="23" spans="1:21" s="104" customFormat="1" ht="16.8" customHeight="1">
      <c r="A23" s="29">
        <v>1</v>
      </c>
      <c r="B23" s="30"/>
      <c r="C23" s="31" t="s">
        <v>64</v>
      </c>
      <c r="D23" s="32" t="s">
        <v>65</v>
      </c>
      <c r="E23" s="33" t="s">
        <v>66</v>
      </c>
      <c r="F23" s="31" t="s">
        <v>179</v>
      </c>
      <c r="G23" s="35" t="s">
        <v>60</v>
      </c>
      <c r="H23" s="36"/>
      <c r="I23" s="83"/>
      <c r="J23" s="36">
        <v>55</v>
      </c>
      <c r="K23" s="36">
        <v>57.5</v>
      </c>
      <c r="L23" s="36">
        <f>MAX(J23:K23)</f>
        <v>57.5</v>
      </c>
      <c r="M23" s="84"/>
      <c r="N23" s="114" t="s">
        <v>163</v>
      </c>
      <c r="Q23" s="110"/>
      <c r="R23" s="110"/>
      <c r="S23" s="111"/>
      <c r="T23" s="111"/>
      <c r="U23" s="111"/>
    </row>
    <row r="24" spans="1:21" s="104" customFormat="1" ht="16.8" customHeight="1">
      <c r="A24" s="29">
        <v>2</v>
      </c>
      <c r="B24" s="30"/>
      <c r="C24" s="31" t="s">
        <v>67</v>
      </c>
      <c r="D24" s="32" t="s">
        <v>68</v>
      </c>
      <c r="E24" s="33" t="s">
        <v>69</v>
      </c>
      <c r="F24" s="31" t="s">
        <v>179</v>
      </c>
      <c r="G24" s="35" t="s">
        <v>60</v>
      </c>
      <c r="H24" s="36"/>
      <c r="I24" s="83"/>
      <c r="J24" s="36">
        <v>50</v>
      </c>
      <c r="K24" s="36">
        <v>10</v>
      </c>
      <c r="L24" s="36">
        <v>50</v>
      </c>
      <c r="M24" s="84"/>
      <c r="N24" s="114" t="s">
        <v>163</v>
      </c>
      <c r="Q24" s="110"/>
      <c r="R24" s="110"/>
      <c r="S24" s="111"/>
      <c r="T24" s="111"/>
      <c r="U24" s="111"/>
    </row>
    <row r="25" spans="1:21" s="104" customFormat="1" ht="16.8" customHeight="1">
      <c r="A25" s="29">
        <v>3</v>
      </c>
      <c r="B25" s="30"/>
      <c r="C25" s="31" t="s">
        <v>16</v>
      </c>
      <c r="D25" s="32" t="s">
        <v>17</v>
      </c>
      <c r="E25" s="33">
        <v>39731</v>
      </c>
      <c r="F25" s="31" t="s">
        <v>181</v>
      </c>
      <c r="G25" s="35" t="s">
        <v>12</v>
      </c>
      <c r="H25" s="36"/>
      <c r="I25" s="83"/>
      <c r="J25" s="36">
        <v>40</v>
      </c>
      <c r="K25" s="36">
        <v>42.5</v>
      </c>
      <c r="L25" s="36">
        <f>MAX(J25:K25)</f>
        <v>42.5</v>
      </c>
      <c r="M25" s="84"/>
      <c r="N25" s="114" t="s">
        <v>163</v>
      </c>
      <c r="Q25" s="110"/>
      <c r="R25" s="110"/>
      <c r="S25" s="111"/>
      <c r="T25" s="111"/>
      <c r="U25" s="111"/>
    </row>
    <row r="26" spans="1:21" s="104" customFormat="1" ht="16.8" customHeight="1">
      <c r="A26" s="29">
        <v>4</v>
      </c>
      <c r="B26" s="30"/>
      <c r="C26" s="31" t="s">
        <v>118</v>
      </c>
      <c r="D26" s="32" t="s">
        <v>119</v>
      </c>
      <c r="E26" s="33" t="s">
        <v>120</v>
      </c>
      <c r="F26" s="31" t="s">
        <v>15</v>
      </c>
      <c r="G26" s="35" t="s">
        <v>196</v>
      </c>
      <c r="H26" s="36"/>
      <c r="I26" s="83"/>
      <c r="J26" s="36">
        <v>37.5</v>
      </c>
      <c r="K26" s="36">
        <v>35</v>
      </c>
      <c r="L26" s="36">
        <f>MAX(J26:K26)</f>
        <v>37.5</v>
      </c>
      <c r="M26" s="84"/>
      <c r="N26" s="114" t="s">
        <v>163</v>
      </c>
      <c r="Q26" s="110"/>
      <c r="R26" s="110"/>
      <c r="S26" s="111"/>
      <c r="T26" s="111"/>
      <c r="U26" s="111"/>
    </row>
    <row r="27" spans="1:21" s="104" customFormat="1" ht="16.8" customHeight="1">
      <c r="A27" s="29">
        <v>5</v>
      </c>
      <c r="B27" s="30"/>
      <c r="C27" s="31" t="s">
        <v>58</v>
      </c>
      <c r="D27" s="32" t="s">
        <v>59</v>
      </c>
      <c r="E27" s="33">
        <v>39586</v>
      </c>
      <c r="F27" s="31" t="s">
        <v>179</v>
      </c>
      <c r="G27" s="35" t="s">
        <v>53</v>
      </c>
      <c r="H27" s="36"/>
      <c r="I27" s="83"/>
      <c r="J27" s="36">
        <v>35</v>
      </c>
      <c r="K27" s="36">
        <v>35</v>
      </c>
      <c r="L27" s="36">
        <f>MAX(J27:K27)</f>
        <v>35</v>
      </c>
      <c r="M27" s="84"/>
      <c r="N27" s="114" t="s">
        <v>163</v>
      </c>
      <c r="Q27" s="110"/>
      <c r="R27" s="110"/>
      <c r="S27" s="111"/>
      <c r="T27" s="111"/>
      <c r="U27" s="111"/>
    </row>
    <row r="28" spans="1:21" s="104" customFormat="1" ht="16.8" customHeight="1">
      <c r="A28" s="29">
        <v>6</v>
      </c>
      <c r="B28" s="30"/>
      <c r="C28" s="31" t="s">
        <v>77</v>
      </c>
      <c r="D28" s="32" t="s">
        <v>78</v>
      </c>
      <c r="E28" s="33">
        <v>39289</v>
      </c>
      <c r="F28" s="31" t="s">
        <v>179</v>
      </c>
      <c r="G28" s="35" t="s">
        <v>70</v>
      </c>
      <c r="H28" s="36"/>
      <c r="I28" s="83"/>
      <c r="J28" s="36">
        <v>5</v>
      </c>
      <c r="K28" s="36">
        <v>10</v>
      </c>
      <c r="L28" s="36">
        <f>MAX(J28:K28)</f>
        <v>10</v>
      </c>
      <c r="M28" s="84"/>
      <c r="N28" s="114" t="s">
        <v>163</v>
      </c>
      <c r="Q28" s="110"/>
      <c r="R28" s="110"/>
      <c r="S28" s="111"/>
      <c r="T28" s="111"/>
      <c r="U28" s="111"/>
    </row>
    <row r="29" spans="1:21" ht="16.8" customHeight="1">
      <c r="A29" s="39"/>
      <c r="B29" s="38"/>
      <c r="C29" s="39"/>
      <c r="D29" s="40"/>
      <c r="E29" s="41"/>
      <c r="F29" s="42"/>
      <c r="G29" s="41"/>
      <c r="H29" s="43"/>
      <c r="I29" s="86"/>
      <c r="J29" s="86"/>
      <c r="K29" s="86"/>
      <c r="L29" s="43"/>
      <c r="M29" s="86"/>
      <c r="N29" s="86"/>
      <c r="P29" s="107"/>
      <c r="Q29" s="103"/>
      <c r="R29" s="103"/>
      <c r="S29" s="109"/>
      <c r="T29" s="109"/>
      <c r="U29" s="109"/>
    </row>
    <row r="30" spans="1:21" ht="14.4">
      <c r="A30" s="175" t="s">
        <v>166</v>
      </c>
      <c r="B30" s="176"/>
      <c r="C30" s="176"/>
      <c r="D30" s="176"/>
      <c r="E30" s="44"/>
      <c r="F30" s="44"/>
      <c r="G30" s="176" t="s">
        <v>167</v>
      </c>
      <c r="H30" s="176"/>
      <c r="I30" s="176"/>
      <c r="J30" s="176"/>
      <c r="K30" s="176"/>
      <c r="L30" s="176"/>
      <c r="M30" s="176"/>
      <c r="N30" s="177"/>
      <c r="P30" s="107"/>
      <c r="Q30" s="103"/>
      <c r="R30" s="103"/>
      <c r="S30" s="109"/>
      <c r="T30" s="109"/>
      <c r="U30" s="109"/>
    </row>
    <row r="31" spans="1:21" ht="14.4">
      <c r="A31" s="45" t="s">
        <v>168</v>
      </c>
      <c r="B31" s="46"/>
      <c r="C31" s="47"/>
      <c r="D31" s="48"/>
      <c r="E31" s="49"/>
      <c r="F31" s="49"/>
      <c r="G31" s="50" t="s">
        <v>169</v>
      </c>
      <c r="H31" s="51">
        <v>5</v>
      </c>
      <c r="I31" s="88"/>
      <c r="J31" s="89"/>
      <c r="K31" s="89"/>
      <c r="L31" s="90"/>
      <c r="M31" s="50" t="s">
        <v>170</v>
      </c>
      <c r="N31" s="115">
        <f>COUNTIF(F$21:F125,"ЗМС")</f>
        <v>0</v>
      </c>
      <c r="P31" s="107"/>
      <c r="Q31" s="103"/>
      <c r="R31" s="103"/>
      <c r="S31" s="109"/>
      <c r="T31" s="109"/>
      <c r="U31" s="109"/>
    </row>
    <row r="32" spans="1:21" ht="14.4">
      <c r="A32" s="45" t="s">
        <v>171</v>
      </c>
      <c r="B32" s="46"/>
      <c r="C32" s="52"/>
      <c r="D32" s="48"/>
      <c r="E32" s="53"/>
      <c r="F32" s="53"/>
      <c r="G32" s="50" t="s">
        <v>172</v>
      </c>
      <c r="H32" s="54">
        <v>6</v>
      </c>
      <c r="I32" s="92"/>
      <c r="J32" s="93"/>
      <c r="K32" s="93"/>
      <c r="L32" s="94"/>
      <c r="M32" s="50" t="s">
        <v>173</v>
      </c>
      <c r="N32" s="115">
        <f>COUNTIF(F$21:F125,"МСМК")</f>
        <v>0</v>
      </c>
      <c r="P32" s="107"/>
      <c r="Q32" s="103"/>
      <c r="R32" s="103"/>
      <c r="S32" s="109"/>
      <c r="T32" s="109"/>
      <c r="U32" s="109"/>
    </row>
    <row r="33" spans="1:21" ht="14.4">
      <c r="A33" s="45" t="s">
        <v>174</v>
      </c>
      <c r="B33" s="46"/>
      <c r="C33" s="46"/>
      <c r="D33" s="48"/>
      <c r="E33" s="53"/>
      <c r="F33" s="53"/>
      <c r="G33" s="50" t="s">
        <v>175</v>
      </c>
      <c r="H33" s="54">
        <v>6</v>
      </c>
      <c r="I33" s="92"/>
      <c r="J33" s="93"/>
      <c r="K33" s="93"/>
      <c r="L33" s="94"/>
      <c r="M33" s="50" t="s">
        <v>39</v>
      </c>
      <c r="N33" s="115">
        <f>COUNTIF(F$21:F46,"МС")</f>
        <v>0</v>
      </c>
      <c r="P33" s="107"/>
      <c r="Q33" s="103"/>
      <c r="R33" s="103"/>
      <c r="S33" s="109"/>
      <c r="T33" s="109"/>
      <c r="U33" s="109"/>
    </row>
    <row r="34" spans="1:21" ht="14.4">
      <c r="A34" s="45" t="s">
        <v>176</v>
      </c>
      <c r="B34" s="46"/>
      <c r="C34" s="46"/>
      <c r="D34" s="48"/>
      <c r="E34" s="53"/>
      <c r="F34" s="53"/>
      <c r="G34" s="50" t="s">
        <v>177</v>
      </c>
      <c r="H34" s="54">
        <v>6</v>
      </c>
      <c r="I34" s="92"/>
      <c r="J34" s="93"/>
      <c r="K34" s="93"/>
      <c r="L34" s="94"/>
      <c r="M34" s="50" t="s">
        <v>15</v>
      </c>
      <c r="N34" s="115">
        <f>COUNTIF(F$20:F46,"КМС")</f>
        <v>1</v>
      </c>
      <c r="P34" s="107"/>
      <c r="Q34" s="103"/>
      <c r="R34" s="103"/>
      <c r="S34" s="109"/>
      <c r="T34" s="109"/>
      <c r="U34" s="109"/>
    </row>
    <row r="35" spans="1:21" ht="14.4">
      <c r="A35" s="55"/>
      <c r="B35" s="46"/>
      <c r="C35" s="46"/>
      <c r="D35" s="48"/>
      <c r="G35" s="50" t="s">
        <v>178</v>
      </c>
      <c r="H35" s="54">
        <f>COUNTIF(A23:A23,"НФ")</f>
        <v>0</v>
      </c>
      <c r="I35" s="92"/>
      <c r="J35" s="93"/>
      <c r="K35" s="93"/>
      <c r="L35" s="94"/>
      <c r="M35" s="50" t="s">
        <v>179</v>
      </c>
      <c r="N35" s="115">
        <f>COUNTIF(F$23:F124,"1 сп.р.")</f>
        <v>0</v>
      </c>
      <c r="P35" s="107"/>
      <c r="Q35" s="103"/>
      <c r="R35" s="103"/>
      <c r="S35" s="109"/>
      <c r="T35" s="109"/>
      <c r="U35" s="109"/>
    </row>
    <row r="36" spans="1:21" ht="14.4">
      <c r="A36" s="56"/>
      <c r="B36" s="57"/>
      <c r="C36" s="58"/>
      <c r="D36" s="48"/>
      <c r="G36" s="50" t="s">
        <v>180</v>
      </c>
      <c r="H36" s="54">
        <f>COUNTIF(A23:A23,"ДСКВ")</f>
        <v>0</v>
      </c>
      <c r="I36" s="92"/>
      <c r="J36" s="93"/>
      <c r="K36" s="93"/>
      <c r="L36" s="94"/>
      <c r="M36" s="50" t="s">
        <v>181</v>
      </c>
      <c r="N36" s="115">
        <f>COUNTIF(F$23:F124,"2 сп.р.")</f>
        <v>0</v>
      </c>
    </row>
    <row r="37" spans="1:21" ht="14.4">
      <c r="A37" s="59"/>
      <c r="B37" s="46"/>
      <c r="C37" s="46"/>
      <c r="D37" s="48"/>
      <c r="E37" s="53"/>
      <c r="F37" s="53"/>
      <c r="G37" s="50" t="s">
        <v>182</v>
      </c>
      <c r="H37" s="54">
        <f>COUNTIF(A23:A23,"НС")</f>
        <v>0</v>
      </c>
      <c r="I37" s="95"/>
      <c r="J37" s="96"/>
      <c r="K37" s="96"/>
      <c r="L37" s="97"/>
      <c r="M37" s="50" t="s">
        <v>183</v>
      </c>
      <c r="N37" s="115">
        <f>COUNTIF(F$23:F124,"3 сп.р.")</f>
        <v>0</v>
      </c>
    </row>
    <row r="38" spans="1:21" ht="5.25" customHeight="1">
      <c r="A38" s="59"/>
      <c r="B38" s="46"/>
      <c r="C38" s="46"/>
      <c r="D38" s="46"/>
      <c r="E38" s="46"/>
      <c r="F38" s="46"/>
      <c r="G38" s="57"/>
      <c r="H38" s="60"/>
      <c r="I38" s="60"/>
      <c r="J38" s="60"/>
      <c r="K38" s="60"/>
      <c r="L38" s="60"/>
      <c r="M38" s="98"/>
      <c r="N38" s="99"/>
    </row>
    <row r="39" spans="1:21" ht="15.6">
      <c r="A39" s="61"/>
      <c r="B39" s="62"/>
      <c r="C39" s="62"/>
      <c r="D39" s="178" t="s">
        <v>184</v>
      </c>
      <c r="E39" s="178"/>
      <c r="F39" s="178"/>
      <c r="G39" s="178" t="s">
        <v>185</v>
      </c>
      <c r="H39" s="178"/>
      <c r="I39" s="178"/>
      <c r="J39" s="63"/>
      <c r="K39" s="63"/>
      <c r="L39" s="199"/>
      <c r="M39" s="199"/>
      <c r="N39" s="200"/>
    </row>
    <row r="40" spans="1:2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6"/>
    </row>
    <row r="41" spans="1:21">
      <c r="A41" s="64"/>
      <c r="D41" s="2"/>
      <c r="E41" s="2"/>
      <c r="F41" s="2"/>
      <c r="G41" s="2"/>
      <c r="H41" s="65"/>
      <c r="I41" s="2"/>
      <c r="J41" s="2"/>
      <c r="K41" s="2"/>
      <c r="L41" s="65"/>
      <c r="M41" s="2"/>
      <c r="N41" s="100"/>
    </row>
    <row r="42" spans="1:21">
      <c r="A42" s="64"/>
      <c r="D42" s="2"/>
      <c r="E42" s="2"/>
      <c r="F42" s="2"/>
      <c r="G42" s="2"/>
      <c r="H42" s="65"/>
      <c r="I42" s="2"/>
      <c r="J42" s="2"/>
      <c r="K42" s="2"/>
      <c r="L42" s="65"/>
      <c r="M42" s="2"/>
      <c r="N42" s="100"/>
    </row>
    <row r="43" spans="1:21">
      <c r="A43" s="64"/>
      <c r="D43" s="2"/>
      <c r="E43" s="2"/>
      <c r="F43" s="2"/>
      <c r="G43" s="2"/>
      <c r="H43" s="65"/>
      <c r="I43" s="2"/>
      <c r="J43" s="2"/>
      <c r="K43" s="2"/>
      <c r="L43" s="65"/>
      <c r="M43" s="2"/>
      <c r="N43" s="100"/>
    </row>
    <row r="44" spans="1:21">
      <c r="A44" s="64"/>
      <c r="D44" s="2"/>
      <c r="E44" s="2"/>
      <c r="F44" s="2"/>
      <c r="G44" s="2"/>
      <c r="H44" s="65"/>
      <c r="I44" s="2"/>
      <c r="J44" s="2"/>
      <c r="K44" s="2"/>
      <c r="L44" s="65"/>
      <c r="M44" s="2"/>
      <c r="N44" s="100"/>
    </row>
    <row r="45" spans="1:21" s="105" customFormat="1" ht="13.8" customHeight="1">
      <c r="A45" s="66"/>
      <c r="B45" s="67"/>
      <c r="C45" s="67"/>
      <c r="D45" s="197" t="str">
        <f>G17</f>
        <v>АНДРИЯНОВ А.С. (ВК, г. МОСКВА)</v>
      </c>
      <c r="E45" s="197"/>
      <c r="F45" s="197"/>
      <c r="G45" s="197" t="str">
        <f>G18</f>
        <v>МАЛАХОВ Р.А. ( 1К, г. ИЖЕВСК)</v>
      </c>
      <c r="H45" s="197"/>
      <c r="I45" s="197"/>
      <c r="J45" s="68"/>
      <c r="K45" s="68"/>
      <c r="L45" s="201"/>
      <c r="M45" s="201"/>
      <c r="N45" s="202"/>
      <c r="S45" s="112"/>
      <c r="T45" s="112"/>
      <c r="U45" s="112"/>
    </row>
  </sheetData>
  <sortState xmlns:xlrd2="http://schemas.microsoft.com/office/spreadsheetml/2017/richdata2" ref="A23:N28">
    <sortCondition descending="1" ref="L23:L28"/>
  </sortState>
  <mergeCells count="39">
    <mergeCell ref="N21:N22"/>
    <mergeCell ref="H21:I22"/>
    <mergeCell ref="A40:E40"/>
    <mergeCell ref="F40:N40"/>
    <mergeCell ref="D45:F45"/>
    <mergeCell ref="G45:I45"/>
    <mergeCell ref="L45:N45"/>
    <mergeCell ref="H16:N16"/>
    <mergeCell ref="J21:K21"/>
    <mergeCell ref="A30:D30"/>
    <mergeCell ref="G30:N30"/>
    <mergeCell ref="D39:F39"/>
    <mergeCell ref="G39:I39"/>
    <mergeCell ref="L39:N39"/>
    <mergeCell ref="A21:A22"/>
    <mergeCell ref="B21:B22"/>
    <mergeCell ref="C21:C22"/>
    <mergeCell ref="D21:D22"/>
    <mergeCell ref="E21:E22"/>
    <mergeCell ref="F21:F22"/>
    <mergeCell ref="G21:G22"/>
    <mergeCell ref="L21:L22"/>
    <mergeCell ref="M21:M22"/>
    <mergeCell ref="A11:N11"/>
    <mergeCell ref="A12:N12"/>
    <mergeCell ref="A13:D13"/>
    <mergeCell ref="A14:D14"/>
    <mergeCell ref="A15:G15"/>
    <mergeCell ref="H15:N15"/>
    <mergeCell ref="A6:N6"/>
    <mergeCell ref="A7:N7"/>
    <mergeCell ref="A8:N8"/>
    <mergeCell ref="A9:N9"/>
    <mergeCell ref="A10:N10"/>
    <mergeCell ref="A1:N1"/>
    <mergeCell ref="A2:N2"/>
    <mergeCell ref="A3:N3"/>
    <mergeCell ref="A4:N4"/>
    <mergeCell ref="A5:N5"/>
  </mergeCells>
  <printOptions horizontalCentered="1"/>
  <pageMargins left="0.196527777777778" right="0.196527777777778" top="0.59027777777777801" bottom="0.59027777777777801" header="0.156944444444444" footer="0.118055555555556"/>
  <pageSetup paperSize="9" scale="55" orientation="portrait" r:id="rId1"/>
  <headerFooter alignWithMargins="0">
    <oddHeader>&amp;L&amp;"Calibri"&amp;UРЕЗУЛЬТАТЫ НА САЙТЕ WWW.FVSR&amp;R&amp;"Calibri"&amp;UФЕДЕРАЦИЯ ВЕЛОСИПЕДНОГО СПОРТА РОССИИ - WWW.FVSR.RU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U49"/>
  <sheetViews>
    <sheetView view="pageBreakPreview" zoomScale="50" zoomScaleNormal="50" zoomScaleSheetLayoutView="50" workbookViewId="0">
      <selection activeCell="B23" sqref="B23:B32"/>
    </sheetView>
  </sheetViews>
  <sheetFormatPr defaultColWidth="9.109375" defaultRowHeight="13.8"/>
  <cols>
    <col min="1" max="1" width="7" style="1" customWidth="1"/>
    <col min="2" max="2" width="7.77734375" style="2" customWidth="1"/>
    <col min="3" max="3" width="16.6640625" style="2" customWidth="1"/>
    <col min="4" max="4" width="26.21875" style="1" customWidth="1"/>
    <col min="5" max="5" width="15.77734375" style="1" customWidth="1"/>
    <col min="6" max="6" width="8.77734375" style="1" customWidth="1"/>
    <col min="7" max="7" width="27" style="1" customWidth="1"/>
    <col min="8" max="8" width="9.88671875" style="3" customWidth="1"/>
    <col min="9" max="11" width="9.88671875" style="1" customWidth="1"/>
    <col min="12" max="12" width="10.109375" style="3" customWidth="1"/>
    <col min="13" max="13" width="13.77734375" style="1" customWidth="1"/>
    <col min="14" max="14" width="15.33203125" style="1" customWidth="1"/>
    <col min="15" max="15" width="9.109375" style="1"/>
    <col min="16" max="16" width="9.109375" style="1" customWidth="1"/>
    <col min="17" max="18" width="9.109375" style="1"/>
    <col min="19" max="21" width="9.109375" style="3"/>
    <col min="22" max="16384" width="9.109375" style="1"/>
  </cols>
  <sheetData>
    <row r="1" spans="1:21" s="101" customFormat="1" ht="19.95" customHeight="1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06"/>
    </row>
    <row r="2" spans="1:21" s="101" customFormat="1" ht="19.95" customHeight="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06"/>
    </row>
    <row r="3" spans="1:21" s="101" customFormat="1" ht="19.95" customHeight="1">
      <c r="A3" s="147" t="s">
        <v>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06"/>
    </row>
    <row r="4" spans="1:21" ht="19.95" customHeigh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1:21" ht="21.45" customHeight="1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Q5" s="101"/>
    </row>
    <row r="6" spans="1:21" s="102" customFormat="1" ht="19.95" customHeight="1">
      <c r="A6" s="150" t="s">
        <v>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S6" s="108"/>
      <c r="T6" s="108"/>
      <c r="U6" s="108"/>
    </row>
    <row r="7" spans="1:21" s="102" customFormat="1" ht="13.8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S7" s="108"/>
      <c r="T7" s="108"/>
      <c r="U7" s="108"/>
    </row>
    <row r="8" spans="1:21" s="102" customFormat="1" ht="19.95" customHeight="1">
      <c r="A8" s="152" t="s">
        <v>139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S8" s="108"/>
      <c r="T8" s="108"/>
      <c r="U8" s="108"/>
    </row>
    <row r="9" spans="1:21" ht="19.95" customHeight="1">
      <c r="A9" s="153" t="s">
        <v>140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5"/>
    </row>
    <row r="10" spans="1:21" ht="19.95" customHeight="1">
      <c r="A10" s="156" t="s">
        <v>141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8"/>
    </row>
    <row r="11" spans="1:21" ht="19.95" customHeight="1">
      <c r="A11" s="156" t="s">
        <v>186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8"/>
    </row>
    <row r="12" spans="1:21" ht="19.2" customHeight="1">
      <c r="A12" s="159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1"/>
    </row>
    <row r="13" spans="1:21" ht="15.6">
      <c r="A13" s="162" t="s">
        <v>143</v>
      </c>
      <c r="B13" s="163"/>
      <c r="C13" s="163"/>
      <c r="D13" s="163"/>
      <c r="E13" s="4"/>
      <c r="F13" s="4"/>
      <c r="G13" s="5"/>
      <c r="H13" s="6"/>
      <c r="I13" s="4"/>
      <c r="J13" s="4"/>
      <c r="K13" s="4"/>
      <c r="L13" s="69"/>
      <c r="M13" s="70"/>
      <c r="N13" s="71" t="s">
        <v>4</v>
      </c>
    </row>
    <row r="14" spans="1:21" ht="15.6">
      <c r="A14" s="164" t="s">
        <v>187</v>
      </c>
      <c r="B14" s="165"/>
      <c r="C14" s="165"/>
      <c r="D14" s="165"/>
      <c r="E14" s="7"/>
      <c r="F14" s="7"/>
      <c r="G14" s="8"/>
      <c r="H14" s="9"/>
      <c r="I14" s="7"/>
      <c r="J14" s="7"/>
      <c r="K14" s="7"/>
      <c r="L14" s="72"/>
      <c r="M14" s="73"/>
      <c r="N14" s="74" t="s">
        <v>5</v>
      </c>
    </row>
    <row r="15" spans="1:21" ht="14.4">
      <c r="A15" s="166" t="s">
        <v>145</v>
      </c>
      <c r="B15" s="167"/>
      <c r="C15" s="167"/>
      <c r="D15" s="167"/>
      <c r="E15" s="167"/>
      <c r="F15" s="167"/>
      <c r="G15" s="168"/>
      <c r="H15" s="169" t="s">
        <v>146</v>
      </c>
      <c r="I15" s="167"/>
      <c r="J15" s="167"/>
      <c r="K15" s="167"/>
      <c r="L15" s="167"/>
      <c r="M15" s="167"/>
      <c r="N15" s="170"/>
    </row>
    <row r="16" spans="1:21" ht="14.4">
      <c r="A16" s="10" t="s">
        <v>147</v>
      </c>
      <c r="B16" s="11"/>
      <c r="C16" s="11"/>
      <c r="D16" s="12"/>
      <c r="E16" s="13"/>
      <c r="F16" s="12"/>
      <c r="G16" s="14"/>
      <c r="H16" s="171" t="s">
        <v>188</v>
      </c>
      <c r="I16" s="172"/>
      <c r="J16" s="172"/>
      <c r="K16" s="172"/>
      <c r="L16" s="172"/>
      <c r="M16" s="172"/>
      <c r="N16" s="173"/>
    </row>
    <row r="17" spans="1:21" ht="14.4">
      <c r="A17" s="10" t="s">
        <v>149</v>
      </c>
      <c r="B17" s="11"/>
      <c r="C17" s="11"/>
      <c r="D17" s="15"/>
      <c r="E17" s="13"/>
      <c r="F17" s="12"/>
      <c r="G17" s="16" t="s">
        <v>150</v>
      </c>
      <c r="H17" s="17" t="s">
        <v>151</v>
      </c>
      <c r="I17" s="75"/>
      <c r="J17" s="75"/>
      <c r="K17" s="75"/>
      <c r="L17" s="76"/>
      <c r="M17" s="75"/>
      <c r="N17" s="77"/>
    </row>
    <row r="18" spans="1:21" ht="14.4">
      <c r="A18" s="18" t="s">
        <v>152</v>
      </c>
      <c r="B18" s="11"/>
      <c r="C18" s="11"/>
      <c r="D18" s="15"/>
      <c r="E18" s="13"/>
      <c r="F18" s="12"/>
      <c r="G18" s="19" t="s">
        <v>153</v>
      </c>
      <c r="H18" s="17" t="s">
        <v>154</v>
      </c>
      <c r="I18" s="75"/>
      <c r="J18" s="75"/>
      <c r="K18" s="75"/>
      <c r="L18" s="76"/>
      <c r="M18" s="75"/>
      <c r="N18" s="77"/>
    </row>
    <row r="19" spans="1:21" ht="14.4">
      <c r="A19" s="20"/>
      <c r="B19" s="21"/>
      <c r="C19" s="21"/>
      <c r="D19" s="22"/>
      <c r="E19" s="22"/>
      <c r="F19" s="22"/>
      <c r="G19" s="23"/>
      <c r="H19" s="113"/>
      <c r="I19" s="78"/>
      <c r="J19" s="78"/>
      <c r="K19" s="78"/>
      <c r="L19" s="65"/>
      <c r="M19" s="79"/>
      <c r="N19" s="80"/>
    </row>
    <row r="20" spans="1:21" ht="7.5" customHeight="1">
      <c r="A20" s="135"/>
      <c r="B20" s="136"/>
      <c r="C20" s="136"/>
      <c r="D20" s="137"/>
      <c r="E20" s="137"/>
      <c r="F20" s="137"/>
      <c r="G20" s="137"/>
      <c r="H20" s="28"/>
      <c r="I20" s="27"/>
      <c r="J20" s="27"/>
      <c r="K20" s="27"/>
      <c r="L20" s="28"/>
      <c r="M20" s="27"/>
      <c r="N20" s="81"/>
    </row>
    <row r="21" spans="1:21" s="103" customFormat="1" ht="20.25" customHeight="1">
      <c r="A21" s="180" t="s">
        <v>155</v>
      </c>
      <c r="B21" s="182" t="s">
        <v>6</v>
      </c>
      <c r="C21" s="182" t="s">
        <v>7</v>
      </c>
      <c r="D21" s="182" t="s">
        <v>8</v>
      </c>
      <c r="E21" s="182" t="s">
        <v>9</v>
      </c>
      <c r="F21" s="182" t="s">
        <v>10</v>
      </c>
      <c r="G21" s="182" t="s">
        <v>11</v>
      </c>
      <c r="H21" s="190" t="s">
        <v>156</v>
      </c>
      <c r="I21" s="191"/>
      <c r="J21" s="174" t="s">
        <v>157</v>
      </c>
      <c r="K21" s="174"/>
      <c r="L21" s="184" t="s">
        <v>158</v>
      </c>
      <c r="M21" s="186" t="s">
        <v>159</v>
      </c>
      <c r="N21" s="188" t="s">
        <v>160</v>
      </c>
      <c r="P21" s="107"/>
      <c r="S21" s="109"/>
      <c r="T21" s="109"/>
      <c r="U21" s="109"/>
    </row>
    <row r="22" spans="1:21" s="103" customFormat="1" ht="17.25" customHeight="1">
      <c r="A22" s="181"/>
      <c r="B22" s="183"/>
      <c r="C22" s="183"/>
      <c r="D22" s="183"/>
      <c r="E22" s="183"/>
      <c r="F22" s="183"/>
      <c r="G22" s="183"/>
      <c r="H22" s="192"/>
      <c r="I22" s="193"/>
      <c r="J22" s="82" t="s">
        <v>161</v>
      </c>
      <c r="K22" s="82" t="s">
        <v>162</v>
      </c>
      <c r="L22" s="185"/>
      <c r="M22" s="187"/>
      <c r="N22" s="189"/>
      <c r="P22" s="107"/>
      <c r="S22" s="109"/>
      <c r="T22" s="109"/>
      <c r="U22" s="109"/>
    </row>
    <row r="23" spans="1:21" s="104" customFormat="1" ht="16.95" customHeight="1">
      <c r="A23" s="138">
        <v>1</v>
      </c>
      <c r="B23" s="139"/>
      <c r="C23" s="31" t="s">
        <v>18</v>
      </c>
      <c r="D23" s="32" t="s">
        <v>200</v>
      </c>
      <c r="E23" s="33" t="s">
        <v>19</v>
      </c>
      <c r="F23" s="31" t="s">
        <v>15</v>
      </c>
      <c r="G23" s="35" t="s">
        <v>12</v>
      </c>
      <c r="H23" s="146">
        <v>59.17</v>
      </c>
      <c r="I23" s="127">
        <v>1</v>
      </c>
      <c r="J23" s="127">
        <v>70.67</v>
      </c>
      <c r="K23" s="127">
        <v>41.33</v>
      </c>
      <c r="L23" s="145">
        <v>70.67</v>
      </c>
      <c r="M23" s="128"/>
      <c r="N23" s="85" t="s">
        <v>163</v>
      </c>
      <c r="Q23" s="110"/>
      <c r="R23" s="110"/>
      <c r="S23" s="111"/>
      <c r="T23" s="111"/>
      <c r="U23" s="111"/>
    </row>
    <row r="24" spans="1:21" s="104" customFormat="1" ht="16.95" customHeight="1">
      <c r="A24" s="125">
        <v>2</v>
      </c>
      <c r="B24" s="140"/>
      <c r="C24" s="31" t="s">
        <v>133</v>
      </c>
      <c r="D24" s="32" t="s">
        <v>134</v>
      </c>
      <c r="E24" s="33" t="s">
        <v>135</v>
      </c>
      <c r="F24" s="34" t="s">
        <v>179</v>
      </c>
      <c r="G24" s="35" t="s">
        <v>132</v>
      </c>
      <c r="H24" s="36">
        <v>30</v>
      </c>
      <c r="I24" s="83">
        <v>4</v>
      </c>
      <c r="J24" s="36">
        <v>53.33</v>
      </c>
      <c r="K24" s="36">
        <v>52</v>
      </c>
      <c r="L24" s="36">
        <v>53.33</v>
      </c>
      <c r="M24" s="142"/>
      <c r="N24" s="85" t="s">
        <v>163</v>
      </c>
      <c r="Q24" s="110"/>
      <c r="R24" s="110"/>
      <c r="S24" s="111"/>
      <c r="T24" s="111"/>
      <c r="U24" s="111"/>
    </row>
    <row r="25" spans="1:21" s="104" customFormat="1" ht="16.95" customHeight="1">
      <c r="A25" s="125">
        <v>3</v>
      </c>
      <c r="B25" s="140"/>
      <c r="C25" s="31" t="s">
        <v>20</v>
      </c>
      <c r="D25" s="32" t="s">
        <v>21</v>
      </c>
      <c r="E25" s="33" t="s">
        <v>22</v>
      </c>
      <c r="F25" s="31" t="s">
        <v>15</v>
      </c>
      <c r="G25" s="35" t="s">
        <v>12</v>
      </c>
      <c r="H25" s="36">
        <v>37.5</v>
      </c>
      <c r="I25" s="83">
        <v>2</v>
      </c>
      <c r="J25" s="36">
        <v>8.67</v>
      </c>
      <c r="K25" s="36">
        <v>42.33</v>
      </c>
      <c r="L25" s="36">
        <v>42.33</v>
      </c>
      <c r="M25" s="142"/>
      <c r="N25" s="85" t="s">
        <v>163</v>
      </c>
      <c r="Q25" s="110"/>
      <c r="R25" s="110"/>
      <c r="S25" s="111"/>
      <c r="T25" s="111"/>
      <c r="U25" s="111"/>
    </row>
    <row r="26" spans="1:21" customFormat="1" ht="16.95" customHeight="1">
      <c r="A26" s="125">
        <v>4</v>
      </c>
      <c r="B26" s="140"/>
      <c r="C26" s="117" t="s">
        <v>122</v>
      </c>
      <c r="D26" s="118" t="s">
        <v>123</v>
      </c>
      <c r="E26" s="119">
        <v>40048</v>
      </c>
      <c r="F26" s="117" t="s">
        <v>181</v>
      </c>
      <c r="G26" s="117" t="s">
        <v>121</v>
      </c>
      <c r="H26" s="36">
        <v>24.83</v>
      </c>
      <c r="I26" s="83">
        <v>5</v>
      </c>
      <c r="J26" s="36">
        <v>40.5</v>
      </c>
      <c r="K26" s="36">
        <v>40.5</v>
      </c>
      <c r="L26" s="36">
        <v>40.5</v>
      </c>
      <c r="M26" s="142"/>
      <c r="N26" s="85" t="s">
        <v>163</v>
      </c>
      <c r="P26" s="107"/>
      <c r="Q26" s="103"/>
      <c r="R26" s="103"/>
      <c r="S26" s="109"/>
      <c r="T26" s="109"/>
      <c r="U26" s="109"/>
    </row>
    <row r="27" spans="1:21" customFormat="1" ht="16.95" customHeight="1">
      <c r="A27" s="138">
        <v>5</v>
      </c>
      <c r="B27" s="139"/>
      <c r="C27" s="31" t="s">
        <v>126</v>
      </c>
      <c r="D27" s="32" t="s">
        <v>127</v>
      </c>
      <c r="E27" s="33">
        <v>40063</v>
      </c>
      <c r="F27" s="117" t="s">
        <v>181</v>
      </c>
      <c r="G27" s="31" t="s">
        <v>121</v>
      </c>
      <c r="H27" s="146">
        <v>30.7</v>
      </c>
      <c r="I27" s="127">
        <v>3</v>
      </c>
      <c r="J27" s="143">
        <v>34</v>
      </c>
      <c r="K27" s="127">
        <v>19.670000000000002</v>
      </c>
      <c r="L27" s="143">
        <v>34</v>
      </c>
      <c r="M27" s="128"/>
      <c r="N27" s="85" t="s">
        <v>163</v>
      </c>
      <c r="P27" s="107"/>
      <c r="Q27" s="103"/>
      <c r="R27" s="103"/>
      <c r="S27" s="109"/>
      <c r="T27" s="109"/>
      <c r="U27" s="109"/>
    </row>
    <row r="28" spans="1:21" s="104" customFormat="1" ht="16.95" customHeight="1">
      <c r="A28" s="125">
        <v>6</v>
      </c>
      <c r="B28" s="140"/>
      <c r="C28" s="31" t="s">
        <v>91</v>
      </c>
      <c r="D28" s="32" t="s">
        <v>92</v>
      </c>
      <c r="E28" s="33">
        <v>39878</v>
      </c>
      <c r="F28" s="34" t="s">
        <v>179</v>
      </c>
      <c r="G28" s="141" t="s">
        <v>79</v>
      </c>
      <c r="H28" s="36">
        <v>13.7</v>
      </c>
      <c r="I28" s="83">
        <v>8</v>
      </c>
      <c r="J28" s="36">
        <v>19.670000000000002</v>
      </c>
      <c r="K28" s="36">
        <v>26</v>
      </c>
      <c r="L28" s="36">
        <v>26</v>
      </c>
      <c r="M28" s="142"/>
      <c r="N28" s="85" t="s">
        <v>163</v>
      </c>
      <c r="Q28" s="110"/>
      <c r="R28" s="110"/>
      <c r="S28" s="111"/>
      <c r="T28" s="111"/>
      <c r="U28" s="111"/>
    </row>
    <row r="29" spans="1:21" s="104" customFormat="1" ht="16.95" customHeight="1">
      <c r="A29" s="125">
        <v>7</v>
      </c>
      <c r="B29" s="140"/>
      <c r="C29" s="31" t="s">
        <v>89</v>
      </c>
      <c r="D29" s="32" t="s">
        <v>90</v>
      </c>
      <c r="E29" s="33">
        <v>40263</v>
      </c>
      <c r="F29" s="117" t="s">
        <v>181</v>
      </c>
      <c r="G29" s="141" t="s">
        <v>79</v>
      </c>
      <c r="H29" s="36">
        <v>14.5</v>
      </c>
      <c r="I29" s="83">
        <v>7</v>
      </c>
      <c r="J29" s="36">
        <v>21</v>
      </c>
      <c r="K29" s="36">
        <v>5</v>
      </c>
      <c r="L29" s="36">
        <v>21</v>
      </c>
      <c r="M29" s="142"/>
      <c r="N29" s="85" t="s">
        <v>163</v>
      </c>
      <c r="Q29" s="110"/>
      <c r="R29" s="110"/>
      <c r="S29" s="111"/>
      <c r="T29" s="111"/>
      <c r="U29" s="111"/>
    </row>
    <row r="30" spans="1:21" s="104" customFormat="1" ht="16.95" customHeight="1">
      <c r="A30" s="125">
        <v>8</v>
      </c>
      <c r="B30" s="140"/>
      <c r="C30" s="31" t="s">
        <v>124</v>
      </c>
      <c r="D30" s="32" t="s">
        <v>125</v>
      </c>
      <c r="E30" s="33">
        <v>40384</v>
      </c>
      <c r="F30" s="34" t="s">
        <v>179</v>
      </c>
      <c r="G30" s="35" t="s">
        <v>121</v>
      </c>
      <c r="H30" s="36">
        <v>20</v>
      </c>
      <c r="I30" s="83">
        <v>6</v>
      </c>
      <c r="J30" s="36">
        <v>20.75</v>
      </c>
      <c r="K30" s="36">
        <v>12</v>
      </c>
      <c r="L30" s="36">
        <v>20.75</v>
      </c>
      <c r="M30" s="142"/>
      <c r="N30" s="85" t="s">
        <v>163</v>
      </c>
      <c r="Q30" s="110"/>
      <c r="R30" s="110"/>
      <c r="S30" s="111"/>
      <c r="T30" s="111"/>
      <c r="U30" s="111"/>
    </row>
    <row r="31" spans="1:21" customFormat="1" ht="16.95" customHeight="1">
      <c r="A31" s="138">
        <v>9</v>
      </c>
      <c r="B31" s="139"/>
      <c r="C31" s="31" t="s">
        <v>86</v>
      </c>
      <c r="D31" s="32" t="s">
        <v>87</v>
      </c>
      <c r="E31" s="33" t="s">
        <v>88</v>
      </c>
      <c r="F31" s="117" t="s">
        <v>181</v>
      </c>
      <c r="G31" s="31" t="s">
        <v>79</v>
      </c>
      <c r="H31" s="146">
        <v>12.83</v>
      </c>
      <c r="I31" s="127">
        <v>9</v>
      </c>
      <c r="J31" s="127"/>
      <c r="K31" s="127"/>
      <c r="L31" s="124"/>
      <c r="M31" s="128"/>
      <c r="N31" s="85" t="s">
        <v>164</v>
      </c>
      <c r="P31" s="107"/>
      <c r="Q31" s="103"/>
      <c r="R31" s="103"/>
      <c r="S31" s="109"/>
      <c r="T31" s="109"/>
      <c r="U31" s="109"/>
    </row>
    <row r="32" spans="1:21" customFormat="1" ht="16.95" customHeight="1">
      <c r="A32" s="138">
        <v>10</v>
      </c>
      <c r="B32" s="139"/>
      <c r="C32" s="31" t="s">
        <v>83</v>
      </c>
      <c r="D32" s="32" t="s">
        <v>84</v>
      </c>
      <c r="E32" s="33" t="s">
        <v>85</v>
      </c>
      <c r="F32" s="34" t="s">
        <v>179</v>
      </c>
      <c r="G32" s="31" t="s">
        <v>79</v>
      </c>
      <c r="H32" s="146" t="s">
        <v>189</v>
      </c>
      <c r="I32" s="127">
        <v>10</v>
      </c>
      <c r="J32" s="127"/>
      <c r="K32" s="127"/>
      <c r="L32" s="124"/>
      <c r="M32" s="128"/>
      <c r="N32" s="85" t="s">
        <v>164</v>
      </c>
      <c r="P32" s="107"/>
      <c r="Q32" s="103"/>
      <c r="R32" s="103"/>
      <c r="S32" s="109"/>
      <c r="T32" s="109"/>
      <c r="U32" s="109"/>
    </row>
    <row r="33" spans="1:21" ht="15.6" customHeight="1">
      <c r="A33" s="37"/>
      <c r="B33" s="38"/>
      <c r="C33" s="39"/>
      <c r="D33" s="40"/>
      <c r="E33" s="41"/>
      <c r="F33" s="42"/>
      <c r="G33" s="41"/>
      <c r="H33" s="43"/>
      <c r="I33" s="86"/>
      <c r="J33" s="86"/>
      <c r="K33" s="86"/>
      <c r="L33" s="43"/>
      <c r="M33" s="86"/>
      <c r="N33" s="87"/>
      <c r="P33" s="107"/>
      <c r="Q33" s="103"/>
      <c r="R33" s="103"/>
      <c r="S33" s="109"/>
      <c r="T33" s="109"/>
      <c r="U33" s="109"/>
    </row>
    <row r="34" spans="1:21" ht="14.4">
      <c r="A34" s="175" t="s">
        <v>166</v>
      </c>
      <c r="B34" s="176"/>
      <c r="C34" s="176"/>
      <c r="D34" s="176"/>
      <c r="E34" s="44"/>
      <c r="F34" s="44"/>
      <c r="G34" s="176" t="s">
        <v>167</v>
      </c>
      <c r="H34" s="176"/>
      <c r="I34" s="176"/>
      <c r="J34" s="176"/>
      <c r="K34" s="176"/>
      <c r="L34" s="176"/>
      <c r="M34" s="176"/>
      <c r="N34" s="177"/>
      <c r="P34" s="107"/>
      <c r="Q34" s="103"/>
      <c r="R34" s="103"/>
      <c r="S34" s="109"/>
      <c r="T34" s="109"/>
      <c r="U34" s="109"/>
    </row>
    <row r="35" spans="1:21" ht="14.4">
      <c r="A35" s="45" t="s">
        <v>168</v>
      </c>
      <c r="B35" s="46"/>
      <c r="C35" s="47"/>
      <c r="D35" s="48"/>
      <c r="E35" s="49"/>
      <c r="F35" s="49"/>
      <c r="G35" s="50" t="s">
        <v>169</v>
      </c>
      <c r="H35" s="51">
        <v>4</v>
      </c>
      <c r="I35" s="88"/>
      <c r="J35" s="89"/>
      <c r="K35" s="89"/>
      <c r="L35" s="90"/>
      <c r="M35" s="50" t="s">
        <v>170</v>
      </c>
      <c r="N35" s="115">
        <f>COUNTIF(F$21:F129,"ЗМС")</f>
        <v>0</v>
      </c>
      <c r="P35" s="107"/>
      <c r="Q35" s="103"/>
      <c r="R35" s="103"/>
      <c r="S35" s="109"/>
      <c r="T35" s="109"/>
      <c r="U35" s="109"/>
    </row>
    <row r="36" spans="1:21" ht="14.4">
      <c r="A36" s="45" t="s">
        <v>171</v>
      </c>
      <c r="B36" s="46"/>
      <c r="C36" s="52"/>
      <c r="D36" s="48"/>
      <c r="E36" s="53"/>
      <c r="F36" s="53"/>
      <c r="G36" s="50" t="s">
        <v>172</v>
      </c>
      <c r="H36" s="54">
        <v>10</v>
      </c>
      <c r="I36" s="92"/>
      <c r="J36" s="93"/>
      <c r="K36" s="93"/>
      <c r="L36" s="94"/>
      <c r="M36" s="50" t="s">
        <v>173</v>
      </c>
      <c r="N36" s="115">
        <f>COUNTIF(F$21:F129,"МСМК")</f>
        <v>0</v>
      </c>
      <c r="P36" s="107"/>
      <c r="Q36" s="103"/>
      <c r="R36" s="103"/>
      <c r="S36" s="109"/>
      <c r="T36" s="109"/>
      <c r="U36" s="109"/>
    </row>
    <row r="37" spans="1:21" ht="14.4">
      <c r="A37" s="45" t="s">
        <v>174</v>
      </c>
      <c r="B37" s="46"/>
      <c r="C37" s="46"/>
      <c r="D37" s="48"/>
      <c r="E37" s="53"/>
      <c r="F37" s="53"/>
      <c r="G37" s="50" t="s">
        <v>175</v>
      </c>
      <c r="H37" s="54">
        <v>10</v>
      </c>
      <c r="I37" s="92"/>
      <c r="J37" s="93"/>
      <c r="K37" s="93"/>
      <c r="L37" s="94"/>
      <c r="M37" s="50" t="s">
        <v>39</v>
      </c>
      <c r="N37" s="115">
        <f>COUNTIF(F$21:F50,"МС")</f>
        <v>0</v>
      </c>
      <c r="P37" s="107"/>
      <c r="Q37" s="103"/>
      <c r="R37" s="103"/>
      <c r="S37" s="109"/>
      <c r="T37" s="109"/>
      <c r="U37" s="109"/>
    </row>
    <row r="38" spans="1:21" ht="14.4">
      <c r="A38" s="45" t="s">
        <v>176</v>
      </c>
      <c r="B38" s="46"/>
      <c r="C38" s="46"/>
      <c r="D38" s="48"/>
      <c r="E38" s="53"/>
      <c r="F38" s="53"/>
      <c r="G38" s="50" t="s">
        <v>177</v>
      </c>
      <c r="H38" s="54">
        <v>10</v>
      </c>
      <c r="I38" s="92"/>
      <c r="J38" s="93"/>
      <c r="K38" s="93"/>
      <c r="L38" s="94"/>
      <c r="M38" s="50" t="s">
        <v>15</v>
      </c>
      <c r="N38" s="115">
        <f>COUNTIF(F$20:F50,"КМС")</f>
        <v>2</v>
      </c>
      <c r="P38" s="107"/>
      <c r="Q38" s="103"/>
      <c r="R38" s="103"/>
      <c r="S38" s="109"/>
      <c r="T38" s="109"/>
      <c r="U38" s="109"/>
    </row>
    <row r="39" spans="1:21" ht="14.4">
      <c r="A39" s="55"/>
      <c r="B39" s="46"/>
      <c r="C39" s="46"/>
      <c r="D39" s="48"/>
      <c r="G39" s="50" t="s">
        <v>178</v>
      </c>
      <c r="H39" s="54">
        <f>COUNTIF(A28:A28,"НФ")</f>
        <v>0</v>
      </c>
      <c r="I39" s="92"/>
      <c r="J39" s="93"/>
      <c r="K39" s="93"/>
      <c r="L39" s="94"/>
      <c r="M39" s="50" t="s">
        <v>179</v>
      </c>
      <c r="N39" s="115">
        <f>COUNTIF(F$23:F128,"2 сп.р.")</f>
        <v>0</v>
      </c>
      <c r="P39" s="107"/>
      <c r="Q39" s="103"/>
      <c r="R39" s="103"/>
      <c r="S39" s="109"/>
      <c r="T39" s="109"/>
      <c r="U39" s="109"/>
    </row>
    <row r="40" spans="1:21" ht="14.4">
      <c r="A40" s="56"/>
      <c r="B40" s="57"/>
      <c r="C40" s="58"/>
      <c r="D40" s="48"/>
      <c r="G40" s="50" t="s">
        <v>180</v>
      </c>
      <c r="H40" s="54">
        <f>COUNTIF(A28:A28,"ДСКВ")</f>
        <v>0</v>
      </c>
      <c r="I40" s="92"/>
      <c r="J40" s="93"/>
      <c r="K40" s="93"/>
      <c r="L40" s="94"/>
      <c r="M40" s="50" t="s">
        <v>181</v>
      </c>
      <c r="N40" s="115">
        <f>COUNTIF(F$23:F129,"1 сп.р.")</f>
        <v>0</v>
      </c>
    </row>
    <row r="41" spans="1:21" ht="14.4">
      <c r="A41" s="59"/>
      <c r="B41" s="46"/>
      <c r="C41" s="46"/>
      <c r="D41" s="48"/>
      <c r="E41" s="53"/>
      <c r="F41" s="53"/>
      <c r="G41" s="50" t="s">
        <v>182</v>
      </c>
      <c r="H41" s="54">
        <f>COUNTIF(A28:A28,"НС")</f>
        <v>0</v>
      </c>
      <c r="I41" s="95"/>
      <c r="J41" s="96"/>
      <c r="K41" s="96"/>
      <c r="L41" s="97"/>
      <c r="M41" s="50" t="s">
        <v>183</v>
      </c>
      <c r="N41" s="115">
        <f>COUNTIF(F$23:F128,"3 СР")</f>
        <v>0</v>
      </c>
    </row>
    <row r="42" spans="1:21" ht="5.25" customHeight="1">
      <c r="A42" s="59"/>
      <c r="B42" s="46"/>
      <c r="C42" s="46"/>
      <c r="D42" s="46"/>
      <c r="E42" s="46"/>
      <c r="F42" s="46"/>
      <c r="G42" s="57"/>
      <c r="H42" s="60"/>
      <c r="I42" s="60"/>
      <c r="J42" s="60"/>
      <c r="K42" s="60"/>
      <c r="L42" s="60"/>
      <c r="M42" s="98"/>
      <c r="N42" s="99"/>
    </row>
    <row r="43" spans="1:21" ht="15.6">
      <c r="A43" s="61"/>
      <c r="B43" s="62"/>
      <c r="C43" s="62"/>
      <c r="D43" s="178" t="s">
        <v>184</v>
      </c>
      <c r="E43" s="178"/>
      <c r="F43" s="178"/>
      <c r="G43" s="178" t="s">
        <v>185</v>
      </c>
      <c r="H43" s="178"/>
      <c r="I43" s="178"/>
      <c r="J43" s="63"/>
      <c r="K43" s="63"/>
      <c r="L43" s="199"/>
      <c r="M43" s="199"/>
      <c r="N43" s="200"/>
    </row>
    <row r="44" spans="1:21">
      <c r="A44" s="194"/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6"/>
    </row>
    <row r="45" spans="1:21">
      <c r="A45" s="64"/>
      <c r="D45" s="2"/>
      <c r="E45" s="2"/>
      <c r="F45" s="2"/>
      <c r="G45" s="2"/>
      <c r="H45" s="65"/>
      <c r="I45" s="2"/>
      <c r="J45" s="2"/>
      <c r="K45" s="2"/>
      <c r="L45" s="65"/>
      <c r="M45" s="2"/>
      <c r="N45" s="100"/>
    </row>
    <row r="46" spans="1:21">
      <c r="A46" s="64"/>
      <c r="D46" s="2"/>
      <c r="E46" s="2"/>
      <c r="F46" s="2"/>
      <c r="G46" s="2"/>
      <c r="H46" s="65"/>
      <c r="I46" s="2"/>
      <c r="J46" s="2"/>
      <c r="K46" s="2"/>
      <c r="L46" s="65"/>
      <c r="M46" s="2"/>
      <c r="N46" s="100"/>
    </row>
    <row r="47" spans="1:21">
      <c r="A47" s="64"/>
      <c r="D47" s="2"/>
      <c r="E47" s="2"/>
      <c r="F47" s="2"/>
      <c r="G47" s="2"/>
      <c r="H47" s="65"/>
      <c r="I47" s="2"/>
      <c r="J47" s="2"/>
      <c r="K47" s="2"/>
      <c r="L47" s="65"/>
      <c r="M47" s="2"/>
      <c r="N47" s="100"/>
    </row>
    <row r="48" spans="1:21">
      <c r="A48" s="64"/>
      <c r="D48" s="2"/>
      <c r="E48" s="2"/>
      <c r="F48" s="2"/>
      <c r="G48" s="2"/>
      <c r="H48" s="65"/>
      <c r="I48" s="2"/>
      <c r="J48" s="2"/>
      <c r="K48" s="2"/>
      <c r="L48" s="65"/>
      <c r="M48" s="2"/>
      <c r="N48" s="100"/>
    </row>
    <row r="49" spans="1:21" s="105" customFormat="1" ht="13.8" customHeight="1">
      <c r="A49" s="66"/>
      <c r="B49" s="67"/>
      <c r="C49" s="67"/>
      <c r="D49" s="197" t="str">
        <f>G17</f>
        <v>АНДРИЯНОВ А.С. (ВК, г. МОСКВА)</v>
      </c>
      <c r="E49" s="197"/>
      <c r="F49" s="197"/>
      <c r="G49" s="197" t="str">
        <f>G18</f>
        <v>МАЛАХОВ Р.А. ( 1К, г. ИЖЕВСК)</v>
      </c>
      <c r="H49" s="197"/>
      <c r="I49" s="197"/>
      <c r="J49" s="68"/>
      <c r="K49" s="68"/>
      <c r="L49" s="201"/>
      <c r="M49" s="201"/>
      <c r="N49" s="202"/>
      <c r="S49" s="112"/>
      <c r="T49" s="112"/>
      <c r="U49" s="112"/>
    </row>
  </sheetData>
  <sortState xmlns:xlrd2="http://schemas.microsoft.com/office/spreadsheetml/2017/richdata2" ref="A23:N32">
    <sortCondition ref="A23:A32"/>
  </sortState>
  <mergeCells count="39">
    <mergeCell ref="N21:N22"/>
    <mergeCell ref="H21:I22"/>
    <mergeCell ref="A44:E44"/>
    <mergeCell ref="F44:N44"/>
    <mergeCell ref="D49:F49"/>
    <mergeCell ref="G49:I49"/>
    <mergeCell ref="L49:N49"/>
    <mergeCell ref="H16:N16"/>
    <mergeCell ref="J21:K21"/>
    <mergeCell ref="A34:D34"/>
    <mergeCell ref="G34:N34"/>
    <mergeCell ref="D43:F43"/>
    <mergeCell ref="G43:I43"/>
    <mergeCell ref="L43:N43"/>
    <mergeCell ref="A21:A22"/>
    <mergeCell ref="B21:B22"/>
    <mergeCell ref="C21:C22"/>
    <mergeCell ref="D21:D22"/>
    <mergeCell ref="E21:E22"/>
    <mergeCell ref="F21:F22"/>
    <mergeCell ref="G21:G22"/>
    <mergeCell ref="L21:L22"/>
    <mergeCell ref="M21:M22"/>
    <mergeCell ref="A11:N11"/>
    <mergeCell ref="A12:N12"/>
    <mergeCell ref="A13:D13"/>
    <mergeCell ref="A14:D14"/>
    <mergeCell ref="A15:G15"/>
    <mergeCell ref="H15:N15"/>
    <mergeCell ref="A6:N6"/>
    <mergeCell ref="A7:N7"/>
    <mergeCell ref="A8:N8"/>
    <mergeCell ref="A9:N9"/>
    <mergeCell ref="A10:N10"/>
    <mergeCell ref="A1:N1"/>
    <mergeCell ref="A2:N2"/>
    <mergeCell ref="A3:N3"/>
    <mergeCell ref="A4:N4"/>
    <mergeCell ref="A5:N5"/>
  </mergeCells>
  <printOptions horizontalCentered="1"/>
  <pageMargins left="0.196527777777778" right="0.196527777777778" top="0.59027777777777801" bottom="0.59027777777777801" header="0.156944444444444" footer="0.118055555555556"/>
  <pageSetup paperSize="9" scale="54" orientation="portrait" r:id="rId1"/>
  <headerFooter alignWithMargins="0">
    <oddHeader>&amp;L&amp;"Calibri"&amp;UРЕЗУЛЬТАТЫ НА САЙТЕ WWW.FVSR&amp;R&amp;"Calibri"&amp;UФЕДЕРАЦИЯ ВЕЛОСИПЕДНОГО СПОРТА РОССИИ - WWW.FVSR.RU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U43"/>
  <sheetViews>
    <sheetView view="pageBreakPreview" zoomScale="50" zoomScaleNormal="50" zoomScaleSheetLayoutView="50" workbookViewId="0">
      <selection activeCell="B23" sqref="B23:B26"/>
    </sheetView>
  </sheetViews>
  <sheetFormatPr defaultColWidth="9.109375" defaultRowHeight="13.8"/>
  <cols>
    <col min="1" max="1" width="7" style="1" customWidth="1"/>
    <col min="2" max="2" width="7.77734375" style="2" customWidth="1"/>
    <col min="3" max="3" width="16.6640625" style="2" customWidth="1"/>
    <col min="4" max="4" width="26.21875" style="1" customWidth="1"/>
    <col min="5" max="5" width="15.77734375" style="1" customWidth="1"/>
    <col min="6" max="6" width="8.77734375" style="1" customWidth="1"/>
    <col min="7" max="7" width="27" style="1" customWidth="1"/>
    <col min="8" max="8" width="9.88671875" style="3" customWidth="1"/>
    <col min="9" max="11" width="9.88671875" style="1" customWidth="1"/>
    <col min="12" max="12" width="10.109375" style="3" customWidth="1"/>
    <col min="13" max="13" width="13.77734375" style="1" customWidth="1"/>
    <col min="14" max="14" width="13.109375" style="1" customWidth="1"/>
    <col min="15" max="15" width="9.109375" style="1"/>
    <col min="16" max="16" width="9.109375" style="1" customWidth="1"/>
    <col min="17" max="18" width="9.109375" style="1"/>
    <col min="19" max="21" width="9.109375" style="3"/>
    <col min="22" max="16384" width="9.109375" style="1"/>
  </cols>
  <sheetData>
    <row r="1" spans="1:21" s="101" customFormat="1" ht="19.95" customHeight="1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06"/>
    </row>
    <row r="2" spans="1:21" s="101" customFormat="1" ht="19.95" customHeight="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06"/>
    </row>
    <row r="3" spans="1:21" s="101" customFormat="1" ht="19.95" customHeight="1">
      <c r="A3" s="147" t="s">
        <v>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06"/>
    </row>
    <row r="4" spans="1:21" ht="19.95" customHeigh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1:21" ht="21.45" customHeight="1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Q5" s="101"/>
    </row>
    <row r="6" spans="1:21" s="102" customFormat="1" ht="19.95" customHeight="1">
      <c r="A6" s="150" t="s">
        <v>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S6" s="108"/>
      <c r="T6" s="108"/>
      <c r="U6" s="108"/>
    </row>
    <row r="7" spans="1:21" s="102" customFormat="1" ht="16.2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S7" s="108"/>
      <c r="T7" s="108"/>
      <c r="U7" s="108"/>
    </row>
    <row r="8" spans="1:21" s="102" customFormat="1" ht="19.95" customHeight="1">
      <c r="A8" s="152" t="s">
        <v>139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S8" s="108"/>
      <c r="T8" s="108"/>
      <c r="U8" s="108"/>
    </row>
    <row r="9" spans="1:21" ht="19.95" customHeight="1">
      <c r="A9" s="153" t="s">
        <v>140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5"/>
    </row>
    <row r="10" spans="1:21" ht="19.95" customHeight="1">
      <c r="A10" s="156" t="s">
        <v>141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8"/>
    </row>
    <row r="11" spans="1:21" ht="19.95" customHeight="1">
      <c r="A11" s="156" t="s">
        <v>197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8"/>
    </row>
    <row r="12" spans="1:21" ht="15.6" customHeight="1">
      <c r="A12" s="159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1"/>
    </row>
    <row r="13" spans="1:21" ht="15.6">
      <c r="A13" s="162" t="s">
        <v>143</v>
      </c>
      <c r="B13" s="163"/>
      <c r="C13" s="163"/>
      <c r="D13" s="163"/>
      <c r="E13" s="4"/>
      <c r="F13" s="4"/>
      <c r="G13" s="5"/>
      <c r="H13" s="6"/>
      <c r="I13" s="4"/>
      <c r="J13" s="4"/>
      <c r="K13" s="4"/>
      <c r="L13" s="69"/>
      <c r="M13" s="70"/>
      <c r="N13" s="71" t="s">
        <v>4</v>
      </c>
    </row>
    <row r="14" spans="1:21" ht="15.6">
      <c r="A14" s="164" t="s">
        <v>187</v>
      </c>
      <c r="B14" s="165"/>
      <c r="C14" s="165"/>
      <c r="D14" s="165"/>
      <c r="E14" s="7"/>
      <c r="F14" s="7"/>
      <c r="G14" s="8"/>
      <c r="H14" s="9"/>
      <c r="I14" s="7"/>
      <c r="J14" s="7"/>
      <c r="K14" s="7"/>
      <c r="L14" s="72"/>
      <c r="M14" s="73"/>
      <c r="N14" s="74" t="s">
        <v>5</v>
      </c>
    </row>
    <row r="15" spans="1:21" ht="14.4">
      <c r="A15" s="166" t="s">
        <v>145</v>
      </c>
      <c r="B15" s="167"/>
      <c r="C15" s="167"/>
      <c r="D15" s="167"/>
      <c r="E15" s="167"/>
      <c r="F15" s="167"/>
      <c r="G15" s="168"/>
      <c r="H15" s="169" t="s">
        <v>146</v>
      </c>
      <c r="I15" s="167"/>
      <c r="J15" s="167"/>
      <c r="K15" s="167"/>
      <c r="L15" s="167"/>
      <c r="M15" s="167"/>
      <c r="N15" s="170"/>
    </row>
    <row r="16" spans="1:21" ht="14.4">
      <c r="A16" s="10" t="s">
        <v>147</v>
      </c>
      <c r="B16" s="11"/>
      <c r="C16" s="11"/>
      <c r="D16" s="12"/>
      <c r="E16" s="13"/>
      <c r="F16" s="12"/>
      <c r="G16" s="14"/>
      <c r="H16" s="171" t="s">
        <v>188</v>
      </c>
      <c r="I16" s="172"/>
      <c r="J16" s="172"/>
      <c r="K16" s="172"/>
      <c r="L16" s="172"/>
      <c r="M16" s="172"/>
      <c r="N16" s="173"/>
    </row>
    <row r="17" spans="1:21" ht="14.4">
      <c r="A17" s="10" t="s">
        <v>149</v>
      </c>
      <c r="B17" s="11"/>
      <c r="C17" s="11"/>
      <c r="D17" s="15"/>
      <c r="E17" s="13"/>
      <c r="F17" s="12"/>
      <c r="G17" s="16" t="s">
        <v>150</v>
      </c>
      <c r="H17" s="17" t="s">
        <v>151</v>
      </c>
      <c r="I17" s="75"/>
      <c r="J17" s="75"/>
      <c r="K17" s="75"/>
      <c r="L17" s="76"/>
      <c r="M17" s="75"/>
      <c r="N17" s="77"/>
    </row>
    <row r="18" spans="1:21" ht="14.4">
      <c r="A18" s="18" t="s">
        <v>152</v>
      </c>
      <c r="B18" s="11"/>
      <c r="C18" s="11"/>
      <c r="D18" s="15"/>
      <c r="E18" s="13"/>
      <c r="F18" s="12"/>
      <c r="G18" s="19" t="s">
        <v>153</v>
      </c>
      <c r="H18" s="17" t="s">
        <v>154</v>
      </c>
      <c r="I18" s="75"/>
      <c r="J18" s="75"/>
      <c r="K18" s="75"/>
      <c r="L18" s="76"/>
      <c r="M18" s="75"/>
      <c r="N18" s="77"/>
    </row>
    <row r="19" spans="1:21" ht="14.4">
      <c r="A19" s="20"/>
      <c r="B19" s="21"/>
      <c r="C19" s="21"/>
      <c r="D19" s="22"/>
      <c r="E19" s="22"/>
      <c r="F19" s="22"/>
      <c r="G19" s="23"/>
      <c r="H19" s="24"/>
      <c r="I19" s="78"/>
      <c r="J19" s="78"/>
      <c r="K19" s="78"/>
      <c r="L19" s="65"/>
      <c r="M19" s="79"/>
      <c r="N19" s="80"/>
    </row>
    <row r="20" spans="1:21" ht="7.5" customHeight="1">
      <c r="A20" s="25"/>
      <c r="B20" s="26"/>
      <c r="C20" s="26"/>
      <c r="D20" s="27"/>
      <c r="E20" s="27"/>
      <c r="F20" s="27"/>
      <c r="G20" s="27"/>
      <c r="H20" s="28"/>
      <c r="I20" s="27"/>
      <c r="J20" s="27"/>
      <c r="K20" s="27"/>
      <c r="L20" s="28"/>
      <c r="M20" s="27"/>
      <c r="N20" s="81"/>
    </row>
    <row r="21" spans="1:21" s="103" customFormat="1" ht="20.25" customHeight="1">
      <c r="A21" s="180" t="s">
        <v>155</v>
      </c>
      <c r="B21" s="182" t="s">
        <v>6</v>
      </c>
      <c r="C21" s="182" t="s">
        <v>7</v>
      </c>
      <c r="D21" s="182" t="s">
        <v>8</v>
      </c>
      <c r="E21" s="182" t="s">
        <v>9</v>
      </c>
      <c r="F21" s="182" t="s">
        <v>10</v>
      </c>
      <c r="G21" s="182" t="s">
        <v>11</v>
      </c>
      <c r="H21" s="190" t="s">
        <v>156</v>
      </c>
      <c r="I21" s="191"/>
      <c r="J21" s="174" t="s">
        <v>157</v>
      </c>
      <c r="K21" s="174"/>
      <c r="L21" s="184" t="s">
        <v>158</v>
      </c>
      <c r="M21" s="186" t="s">
        <v>159</v>
      </c>
      <c r="N21" s="188" t="s">
        <v>160</v>
      </c>
      <c r="P21" s="107"/>
      <c r="S21" s="109"/>
      <c r="T21" s="109"/>
      <c r="U21" s="109"/>
    </row>
    <row r="22" spans="1:21" s="103" customFormat="1" ht="17.25" customHeight="1">
      <c r="A22" s="181"/>
      <c r="B22" s="183"/>
      <c r="C22" s="183"/>
      <c r="D22" s="183"/>
      <c r="E22" s="183"/>
      <c r="F22" s="183"/>
      <c r="G22" s="183"/>
      <c r="H22" s="192"/>
      <c r="I22" s="193"/>
      <c r="J22" s="82" t="s">
        <v>161</v>
      </c>
      <c r="K22" s="82" t="s">
        <v>162</v>
      </c>
      <c r="L22" s="185"/>
      <c r="M22" s="187"/>
      <c r="N22" s="189"/>
      <c r="P22" s="107"/>
      <c r="S22" s="109"/>
      <c r="T22" s="109"/>
      <c r="U22" s="109"/>
    </row>
    <row r="23" spans="1:21" s="104" customFormat="1" ht="16.95" customHeight="1">
      <c r="A23" s="29">
        <v>1</v>
      </c>
      <c r="B23" s="30"/>
      <c r="C23" s="31" t="s">
        <v>45</v>
      </c>
      <c r="D23" s="32" t="s">
        <v>46</v>
      </c>
      <c r="E23" s="33" t="s">
        <v>47</v>
      </c>
      <c r="F23" s="31" t="s">
        <v>179</v>
      </c>
      <c r="G23" s="35" t="s">
        <v>33</v>
      </c>
      <c r="H23" s="36"/>
      <c r="I23" s="83"/>
      <c r="J23" s="36">
        <v>36</v>
      </c>
      <c r="K23" s="36">
        <v>38</v>
      </c>
      <c r="L23" s="36">
        <f>MAX(J23:K23)</f>
        <v>38</v>
      </c>
      <c r="M23" s="84"/>
      <c r="N23" s="85" t="s">
        <v>198</v>
      </c>
      <c r="Q23" s="110"/>
      <c r="R23" s="110"/>
      <c r="S23" s="111"/>
      <c r="T23" s="111"/>
      <c r="U23" s="111"/>
    </row>
    <row r="24" spans="1:21" s="104" customFormat="1" ht="16.95" customHeight="1">
      <c r="A24" s="29">
        <v>2</v>
      </c>
      <c r="B24" s="30"/>
      <c r="C24" s="31" t="s">
        <v>96</v>
      </c>
      <c r="D24" s="32" t="s">
        <v>97</v>
      </c>
      <c r="E24" s="33">
        <v>39911</v>
      </c>
      <c r="F24" s="31" t="s">
        <v>179</v>
      </c>
      <c r="G24" s="35" t="s">
        <v>93</v>
      </c>
      <c r="H24" s="36"/>
      <c r="I24" s="83"/>
      <c r="J24" s="36">
        <v>30</v>
      </c>
      <c r="K24" s="36">
        <v>34</v>
      </c>
      <c r="L24" s="36">
        <f>MAX(J24:K24)</f>
        <v>34</v>
      </c>
      <c r="M24" s="84"/>
      <c r="N24" s="85" t="s">
        <v>198</v>
      </c>
      <c r="Q24" s="110"/>
      <c r="R24" s="110"/>
      <c r="S24" s="111"/>
      <c r="T24" s="111"/>
      <c r="U24" s="111"/>
    </row>
    <row r="25" spans="1:21" s="104" customFormat="1" ht="16.95" customHeight="1">
      <c r="A25" s="29">
        <v>3</v>
      </c>
      <c r="B25" s="30"/>
      <c r="C25" s="31" t="s">
        <v>23</v>
      </c>
      <c r="D25" s="32" t="s">
        <v>24</v>
      </c>
      <c r="E25" s="33">
        <v>39943</v>
      </c>
      <c r="F25" s="31" t="s">
        <v>15</v>
      </c>
      <c r="G25" s="35" t="s">
        <v>12</v>
      </c>
      <c r="H25" s="36"/>
      <c r="I25" s="83"/>
      <c r="J25" s="36">
        <v>20</v>
      </c>
      <c r="K25" s="36">
        <v>28</v>
      </c>
      <c r="L25" s="36">
        <f>MAX(J25:K25)</f>
        <v>28</v>
      </c>
      <c r="M25" s="84"/>
      <c r="N25" s="85" t="s">
        <v>198</v>
      </c>
      <c r="Q25" s="110"/>
      <c r="R25" s="110"/>
      <c r="S25" s="111"/>
      <c r="T25" s="111"/>
      <c r="U25" s="111"/>
    </row>
    <row r="26" spans="1:21" s="104" customFormat="1" ht="16.95" customHeight="1">
      <c r="A26" s="29">
        <v>4</v>
      </c>
      <c r="B26" s="30"/>
      <c r="C26" s="31" t="s">
        <v>107</v>
      </c>
      <c r="D26" s="32" t="s">
        <v>108</v>
      </c>
      <c r="E26" s="33" t="s">
        <v>109</v>
      </c>
      <c r="F26" s="31" t="s">
        <v>179</v>
      </c>
      <c r="G26" s="35" t="s">
        <v>100</v>
      </c>
      <c r="H26" s="36"/>
      <c r="I26" s="83"/>
      <c r="J26" s="36">
        <v>5</v>
      </c>
      <c r="K26" s="36">
        <v>10</v>
      </c>
      <c r="L26" s="36">
        <f>MAX(J26:K26)</f>
        <v>10</v>
      </c>
      <c r="M26" s="84"/>
      <c r="N26" s="85" t="s">
        <v>198</v>
      </c>
      <c r="Q26" s="110"/>
      <c r="R26" s="110"/>
      <c r="S26" s="111"/>
      <c r="T26" s="111"/>
      <c r="U26" s="111"/>
    </row>
    <row r="27" spans="1:21" ht="15.6" customHeight="1">
      <c r="A27" s="37"/>
      <c r="B27" s="38"/>
      <c r="C27" s="39"/>
      <c r="D27" s="40"/>
      <c r="E27" s="41"/>
      <c r="F27" s="42"/>
      <c r="G27" s="41"/>
      <c r="H27" s="43"/>
      <c r="I27" s="86"/>
      <c r="J27" s="86"/>
      <c r="K27" s="86"/>
      <c r="L27" s="43"/>
      <c r="M27" s="86"/>
      <c r="N27" s="87"/>
      <c r="P27" s="107"/>
      <c r="Q27" s="103"/>
      <c r="R27" s="103"/>
      <c r="S27" s="109"/>
      <c r="T27" s="109"/>
      <c r="U27" s="109"/>
    </row>
    <row r="28" spans="1:21" ht="14.4">
      <c r="A28" s="175" t="s">
        <v>166</v>
      </c>
      <c r="B28" s="176"/>
      <c r="C28" s="176"/>
      <c r="D28" s="176"/>
      <c r="E28" s="44"/>
      <c r="F28" s="44"/>
      <c r="G28" s="176" t="s">
        <v>167</v>
      </c>
      <c r="H28" s="176"/>
      <c r="I28" s="176"/>
      <c r="J28" s="176"/>
      <c r="K28" s="176"/>
      <c r="L28" s="176"/>
      <c r="M28" s="176"/>
      <c r="N28" s="177"/>
      <c r="P28" s="107"/>
      <c r="Q28" s="103"/>
      <c r="R28" s="103"/>
      <c r="S28" s="109"/>
      <c r="T28" s="109"/>
      <c r="U28" s="109"/>
    </row>
    <row r="29" spans="1:21" ht="14.4">
      <c r="A29" s="45" t="s">
        <v>168</v>
      </c>
      <c r="B29" s="46"/>
      <c r="C29" s="47"/>
      <c r="D29" s="48"/>
      <c r="E29" s="49"/>
      <c r="F29" s="49"/>
      <c r="G29" s="50" t="s">
        <v>169</v>
      </c>
      <c r="H29" s="51">
        <v>4</v>
      </c>
      <c r="I29" s="88"/>
      <c r="J29" s="89"/>
      <c r="K29" s="89"/>
      <c r="L29" s="90"/>
      <c r="M29" s="50" t="s">
        <v>170</v>
      </c>
      <c r="N29" s="91">
        <f>COUNTIF(F$21:F123,"ЗМС")</f>
        <v>0</v>
      </c>
      <c r="P29" s="107"/>
      <c r="Q29" s="103"/>
      <c r="R29" s="103"/>
      <c r="S29" s="109"/>
      <c r="T29" s="109"/>
      <c r="U29" s="109"/>
    </row>
    <row r="30" spans="1:21" ht="14.4">
      <c r="A30" s="45" t="s">
        <v>171</v>
      </c>
      <c r="B30" s="46"/>
      <c r="C30" s="52"/>
      <c r="D30" s="48"/>
      <c r="E30" s="53"/>
      <c r="F30" s="53"/>
      <c r="G30" s="50" t="s">
        <v>172</v>
      </c>
      <c r="H30" s="54">
        <v>4</v>
      </c>
      <c r="I30" s="92"/>
      <c r="J30" s="93"/>
      <c r="K30" s="93"/>
      <c r="L30" s="94"/>
      <c r="M30" s="50" t="s">
        <v>173</v>
      </c>
      <c r="N30" s="91">
        <f>COUNTIF(F$21:F123,"МСМК")</f>
        <v>0</v>
      </c>
      <c r="P30" s="107"/>
      <c r="Q30" s="103"/>
      <c r="R30" s="103"/>
      <c r="S30" s="109"/>
      <c r="T30" s="109"/>
      <c r="U30" s="109"/>
    </row>
    <row r="31" spans="1:21" ht="14.4">
      <c r="A31" s="45" t="s">
        <v>174</v>
      </c>
      <c r="B31" s="46"/>
      <c r="C31" s="46"/>
      <c r="D31" s="48"/>
      <c r="E31" s="53"/>
      <c r="F31" s="53"/>
      <c r="G31" s="50" t="s">
        <v>175</v>
      </c>
      <c r="H31" s="54">
        <v>4</v>
      </c>
      <c r="I31" s="92"/>
      <c r="J31" s="93"/>
      <c r="K31" s="93"/>
      <c r="L31" s="94"/>
      <c r="M31" s="50" t="s">
        <v>39</v>
      </c>
      <c r="N31" s="91">
        <f>COUNTIF(F$21:F44,"МС")</f>
        <v>0</v>
      </c>
      <c r="P31" s="107"/>
      <c r="Q31" s="103"/>
      <c r="R31" s="103"/>
      <c r="S31" s="109"/>
      <c r="T31" s="109"/>
      <c r="U31" s="109"/>
    </row>
    <row r="32" spans="1:21" ht="14.4">
      <c r="A32" s="45" t="s">
        <v>176</v>
      </c>
      <c r="B32" s="46"/>
      <c r="C32" s="46"/>
      <c r="D32" s="48"/>
      <c r="E32" s="53"/>
      <c r="F32" s="53"/>
      <c r="G32" s="50" t="s">
        <v>177</v>
      </c>
      <c r="H32" s="54">
        <v>4</v>
      </c>
      <c r="I32" s="92"/>
      <c r="J32" s="93"/>
      <c r="K32" s="93"/>
      <c r="L32" s="94"/>
      <c r="M32" s="50" t="s">
        <v>15</v>
      </c>
      <c r="N32" s="91">
        <f>COUNTIF(F$20:F44,"КМС")</f>
        <v>1</v>
      </c>
      <c r="P32" s="107"/>
      <c r="Q32" s="103"/>
      <c r="R32" s="103"/>
      <c r="S32" s="109"/>
      <c r="T32" s="109"/>
      <c r="U32" s="109"/>
    </row>
    <row r="33" spans="1:21" ht="14.4">
      <c r="A33" s="55"/>
      <c r="B33" s="46"/>
      <c r="C33" s="46"/>
      <c r="D33" s="48"/>
      <c r="G33" s="50" t="s">
        <v>178</v>
      </c>
      <c r="H33" s="54">
        <f>COUNTIF(A23:A23,"НФ")</f>
        <v>0</v>
      </c>
      <c r="I33" s="92"/>
      <c r="J33" s="93"/>
      <c r="K33" s="93"/>
      <c r="L33" s="94"/>
      <c r="M33" s="50" t="s">
        <v>179</v>
      </c>
      <c r="N33" s="91">
        <f>COUNTIF(F$23:F122,"1 сп.р.")</f>
        <v>0</v>
      </c>
      <c r="P33" s="107"/>
      <c r="Q33" s="103"/>
      <c r="R33" s="103"/>
      <c r="S33" s="109"/>
      <c r="T33" s="109"/>
      <c r="U33" s="109"/>
    </row>
    <row r="34" spans="1:21" ht="14.4">
      <c r="A34" s="56"/>
      <c r="B34" s="57"/>
      <c r="C34" s="58"/>
      <c r="D34" s="48"/>
      <c r="G34" s="50" t="s">
        <v>180</v>
      </c>
      <c r="H34" s="54">
        <f>COUNTIF(A23:A23,"ДСКВ")</f>
        <v>0</v>
      </c>
      <c r="I34" s="92"/>
      <c r="J34" s="93"/>
      <c r="K34" s="93"/>
      <c r="L34" s="94"/>
      <c r="M34" s="50" t="s">
        <v>181</v>
      </c>
      <c r="N34" s="91">
        <f>COUNTIF(F$23:F122,"2 сп.р.")</f>
        <v>0</v>
      </c>
    </row>
    <row r="35" spans="1:21" ht="14.4">
      <c r="A35" s="59"/>
      <c r="B35" s="46"/>
      <c r="C35" s="46"/>
      <c r="D35" s="48"/>
      <c r="E35" s="53"/>
      <c r="F35" s="53"/>
      <c r="G35" s="50" t="s">
        <v>182</v>
      </c>
      <c r="H35" s="54">
        <f>COUNTIF(A23:A23,"НС")</f>
        <v>0</v>
      </c>
      <c r="I35" s="95"/>
      <c r="J35" s="96"/>
      <c r="K35" s="96"/>
      <c r="L35" s="97"/>
      <c r="M35" s="50" t="s">
        <v>183</v>
      </c>
      <c r="N35" s="91">
        <f>COUNTIF(F$23:F122,"3 сп.р.")</f>
        <v>0</v>
      </c>
    </row>
    <row r="36" spans="1:21" ht="5.25" customHeight="1">
      <c r="A36" s="59"/>
      <c r="B36" s="46"/>
      <c r="C36" s="46"/>
      <c r="D36" s="46"/>
      <c r="E36" s="46"/>
      <c r="F36" s="46"/>
      <c r="G36" s="57"/>
      <c r="H36" s="60"/>
      <c r="I36" s="60"/>
      <c r="J36" s="60"/>
      <c r="K36" s="60"/>
      <c r="L36" s="60"/>
      <c r="M36" s="98"/>
      <c r="N36" s="99"/>
    </row>
    <row r="37" spans="1:21" ht="15.6">
      <c r="A37" s="61"/>
      <c r="B37" s="62"/>
      <c r="C37" s="62"/>
      <c r="D37" s="178" t="s">
        <v>184</v>
      </c>
      <c r="E37" s="178"/>
      <c r="F37" s="178"/>
      <c r="G37" s="178" t="s">
        <v>185</v>
      </c>
      <c r="H37" s="178"/>
      <c r="I37" s="178"/>
      <c r="J37" s="63"/>
      <c r="K37" s="63"/>
      <c r="L37" s="199"/>
      <c r="M37" s="199"/>
      <c r="N37" s="200"/>
    </row>
    <row r="38" spans="1:21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6"/>
    </row>
    <row r="39" spans="1:21">
      <c r="A39" s="64"/>
      <c r="D39" s="2"/>
      <c r="E39" s="2"/>
      <c r="F39" s="2"/>
      <c r="G39" s="2"/>
      <c r="H39" s="65"/>
      <c r="I39" s="2"/>
      <c r="J39" s="2"/>
      <c r="K39" s="2"/>
      <c r="L39" s="65"/>
      <c r="M39" s="2"/>
      <c r="N39" s="100"/>
    </row>
    <row r="40" spans="1:21">
      <c r="A40" s="64"/>
      <c r="D40" s="2"/>
      <c r="E40" s="2"/>
      <c r="F40" s="2"/>
      <c r="G40" s="2"/>
      <c r="H40" s="65"/>
      <c r="I40" s="2"/>
      <c r="J40" s="2"/>
      <c r="K40" s="2"/>
      <c r="L40" s="65"/>
      <c r="M40" s="2"/>
      <c r="N40" s="100"/>
    </row>
    <row r="41" spans="1:21">
      <c r="A41" s="64"/>
      <c r="D41" s="2"/>
      <c r="E41" s="2"/>
      <c r="F41" s="2"/>
      <c r="G41" s="2"/>
      <c r="H41" s="65"/>
      <c r="I41" s="2"/>
      <c r="J41" s="2"/>
      <c r="K41" s="2"/>
      <c r="L41" s="65"/>
      <c r="M41" s="2"/>
      <c r="N41" s="100"/>
    </row>
    <row r="42" spans="1:21">
      <c r="A42" s="64"/>
      <c r="D42" s="2"/>
      <c r="E42" s="2"/>
      <c r="F42" s="2"/>
      <c r="G42" s="2"/>
      <c r="H42" s="65"/>
      <c r="I42" s="2"/>
      <c r="J42" s="2"/>
      <c r="K42" s="2"/>
      <c r="L42" s="65"/>
      <c r="M42" s="2"/>
      <c r="N42" s="100"/>
    </row>
    <row r="43" spans="1:21" s="105" customFormat="1" ht="13.8" customHeight="1">
      <c r="A43" s="66"/>
      <c r="B43" s="67"/>
      <c r="C43" s="67"/>
      <c r="D43" s="197" t="str">
        <f>G17</f>
        <v>АНДРИЯНОВ А.С. (ВК, г. МОСКВА)</v>
      </c>
      <c r="E43" s="197"/>
      <c r="F43" s="197"/>
      <c r="G43" s="197" t="str">
        <f>G18</f>
        <v>МАЛАХОВ Р.А. ( 1К, г. ИЖЕВСК)</v>
      </c>
      <c r="H43" s="197"/>
      <c r="I43" s="197"/>
      <c r="J43" s="68"/>
      <c r="K43" s="68"/>
      <c r="L43" s="201"/>
      <c r="M43" s="201"/>
      <c r="N43" s="202"/>
      <c r="S43" s="112"/>
      <c r="T43" s="112"/>
      <c r="U43" s="112"/>
    </row>
  </sheetData>
  <sortState xmlns:xlrd2="http://schemas.microsoft.com/office/spreadsheetml/2017/richdata2" ref="A23:N26">
    <sortCondition descending="1" ref="L23:L26"/>
  </sortState>
  <mergeCells count="39">
    <mergeCell ref="N21:N22"/>
    <mergeCell ref="H21:I22"/>
    <mergeCell ref="A38:E38"/>
    <mergeCell ref="F38:N38"/>
    <mergeCell ref="D43:F43"/>
    <mergeCell ref="G43:I43"/>
    <mergeCell ref="L43:N43"/>
    <mergeCell ref="H16:N16"/>
    <mergeCell ref="J21:K21"/>
    <mergeCell ref="A28:D28"/>
    <mergeCell ref="G28:N28"/>
    <mergeCell ref="D37:F37"/>
    <mergeCell ref="G37:I37"/>
    <mergeCell ref="L37:N37"/>
    <mergeCell ref="A21:A22"/>
    <mergeCell ref="B21:B22"/>
    <mergeCell ref="C21:C22"/>
    <mergeCell ref="D21:D22"/>
    <mergeCell ref="E21:E22"/>
    <mergeCell ref="F21:F22"/>
    <mergeCell ref="G21:G22"/>
    <mergeCell ref="L21:L22"/>
    <mergeCell ref="M21:M22"/>
    <mergeCell ref="A11:N11"/>
    <mergeCell ref="A12:N12"/>
    <mergeCell ref="A13:D13"/>
    <mergeCell ref="A14:D14"/>
    <mergeCell ref="A15:G15"/>
    <mergeCell ref="H15:N15"/>
    <mergeCell ref="A6:N6"/>
    <mergeCell ref="A7:N7"/>
    <mergeCell ref="A8:N8"/>
    <mergeCell ref="A9:N9"/>
    <mergeCell ref="A10:N10"/>
    <mergeCell ref="A1:N1"/>
    <mergeCell ref="A2:N2"/>
    <mergeCell ref="A3:N3"/>
    <mergeCell ref="A4:N4"/>
    <mergeCell ref="A5:N5"/>
  </mergeCells>
  <printOptions horizontalCentered="1"/>
  <pageMargins left="0.196527777777778" right="0.196527777777778" top="0.59027777777777801" bottom="0.59027777777777801" header="0.156944444444444" footer="0.118055555555556"/>
  <pageSetup paperSize="9" scale="55" orientation="portrait" r:id="rId1"/>
  <headerFooter alignWithMargins="0">
    <oddHeader>&amp;L&amp;"Calibri"&amp;UРЕЗУЛЬТАТЫ НА САЙТЕ WWW.FVSR&amp;R&amp;"Calibri"&amp;UФЕДЕРАЦИЯ ВЕЛОСИПЕДНОГО СПОРТА РОССИИ - WWW.FVSR.RU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U48"/>
  <sheetViews>
    <sheetView view="pageBreakPreview" zoomScale="50" zoomScaleNormal="50" zoomScaleSheetLayoutView="50" workbookViewId="0">
      <selection activeCell="B23" sqref="B23:B31"/>
    </sheetView>
  </sheetViews>
  <sheetFormatPr defaultColWidth="9.109375" defaultRowHeight="13.8"/>
  <cols>
    <col min="1" max="1" width="7" style="1" customWidth="1"/>
    <col min="2" max="2" width="7.77734375" style="2" customWidth="1"/>
    <col min="3" max="3" width="15.88671875" style="2" customWidth="1"/>
    <col min="4" max="4" width="25.21875" style="1" customWidth="1"/>
    <col min="5" max="5" width="14" style="1" customWidth="1"/>
    <col min="6" max="6" width="8.77734375" style="1" customWidth="1"/>
    <col min="7" max="7" width="27" style="1" customWidth="1"/>
    <col min="8" max="8" width="9.88671875" style="3" customWidth="1"/>
    <col min="9" max="11" width="9.88671875" style="1" customWidth="1"/>
    <col min="12" max="12" width="10.109375" style="3" customWidth="1"/>
    <col min="13" max="13" width="10.77734375" style="1" customWidth="1"/>
    <col min="14" max="14" width="14.6640625" style="1" customWidth="1"/>
    <col min="15" max="15" width="9.109375" style="1"/>
    <col min="16" max="16" width="9.109375" style="1" customWidth="1"/>
    <col min="17" max="18" width="9.109375" style="1"/>
    <col min="19" max="21" width="9.109375" style="3"/>
    <col min="22" max="16384" width="9.109375" style="1"/>
  </cols>
  <sheetData>
    <row r="1" spans="1:21" s="101" customFormat="1" ht="19.95" customHeight="1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06"/>
    </row>
    <row r="2" spans="1:21" s="101" customFormat="1" ht="19.95" customHeight="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06"/>
    </row>
    <row r="3" spans="1:21" s="101" customFormat="1" ht="19.95" customHeight="1">
      <c r="A3" s="147" t="s">
        <v>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06"/>
    </row>
    <row r="4" spans="1:21" ht="19.95" customHeight="1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21" ht="19.95" customHeight="1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Q5" s="101"/>
    </row>
    <row r="6" spans="1:21" s="102" customFormat="1" ht="19.95" customHeight="1">
      <c r="A6" s="150" t="s">
        <v>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S6" s="108"/>
      <c r="T6" s="108"/>
      <c r="U6" s="108"/>
    </row>
    <row r="7" spans="1:21" s="102" customFormat="1" ht="17.399999999999999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S7" s="108"/>
      <c r="T7" s="108"/>
      <c r="U7" s="108"/>
    </row>
    <row r="8" spans="1:21" s="102" customFormat="1" ht="19.95" customHeight="1">
      <c r="A8" s="152" t="s">
        <v>139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S8" s="108"/>
      <c r="T8" s="108"/>
      <c r="U8" s="108"/>
    </row>
    <row r="9" spans="1:21" ht="19.95" customHeight="1">
      <c r="A9" s="153" t="s">
        <v>140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5"/>
    </row>
    <row r="10" spans="1:21" ht="19.95" customHeight="1">
      <c r="A10" s="156" t="s">
        <v>141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8"/>
    </row>
    <row r="11" spans="1:21" ht="19.95" customHeight="1">
      <c r="A11" s="156" t="s">
        <v>190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8"/>
    </row>
    <row r="12" spans="1:21" ht="15.6" customHeight="1">
      <c r="A12" s="159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1"/>
    </row>
    <row r="13" spans="1:21" ht="15.6">
      <c r="A13" s="162" t="s">
        <v>143</v>
      </c>
      <c r="B13" s="163"/>
      <c r="C13" s="163"/>
      <c r="D13" s="163"/>
      <c r="E13" s="4"/>
      <c r="F13" s="4"/>
      <c r="G13" s="5"/>
      <c r="H13" s="6"/>
      <c r="I13" s="4"/>
      <c r="J13" s="4"/>
      <c r="K13" s="4"/>
      <c r="L13" s="69"/>
      <c r="M13" s="70"/>
      <c r="N13" s="71" t="s">
        <v>4</v>
      </c>
    </row>
    <row r="14" spans="1:21" ht="15.6">
      <c r="A14" s="164" t="s">
        <v>187</v>
      </c>
      <c r="B14" s="165"/>
      <c r="C14" s="165"/>
      <c r="D14" s="165"/>
      <c r="E14" s="7"/>
      <c r="F14" s="7"/>
      <c r="G14" s="8"/>
      <c r="H14" s="9"/>
      <c r="I14" s="7"/>
      <c r="J14" s="7"/>
      <c r="K14" s="7"/>
      <c r="L14" s="72"/>
      <c r="M14" s="73"/>
      <c r="N14" s="74" t="s">
        <v>5</v>
      </c>
    </row>
    <row r="15" spans="1:21" ht="14.4">
      <c r="A15" s="166" t="s">
        <v>145</v>
      </c>
      <c r="B15" s="167"/>
      <c r="C15" s="167"/>
      <c r="D15" s="167"/>
      <c r="E15" s="167"/>
      <c r="F15" s="167"/>
      <c r="G15" s="168"/>
      <c r="H15" s="169" t="s">
        <v>146</v>
      </c>
      <c r="I15" s="167"/>
      <c r="J15" s="167"/>
      <c r="K15" s="167"/>
      <c r="L15" s="167"/>
      <c r="M15" s="167"/>
      <c r="N15" s="170"/>
    </row>
    <row r="16" spans="1:21" ht="14.4">
      <c r="A16" s="10" t="s">
        <v>147</v>
      </c>
      <c r="B16" s="11"/>
      <c r="C16" s="11"/>
      <c r="D16" s="12"/>
      <c r="E16" s="13"/>
      <c r="F16" s="12"/>
      <c r="G16" s="14"/>
      <c r="H16" s="171" t="s">
        <v>148</v>
      </c>
      <c r="I16" s="172"/>
      <c r="J16" s="172"/>
      <c r="K16" s="172"/>
      <c r="L16" s="172"/>
      <c r="M16" s="172"/>
      <c r="N16" s="173"/>
    </row>
    <row r="17" spans="1:21" ht="14.4">
      <c r="A17" s="10" t="s">
        <v>149</v>
      </c>
      <c r="B17" s="11"/>
      <c r="C17" s="11"/>
      <c r="D17" s="15"/>
      <c r="E17" s="13"/>
      <c r="F17" s="12"/>
      <c r="G17" s="16" t="s">
        <v>150</v>
      </c>
      <c r="H17" s="17" t="s">
        <v>151</v>
      </c>
      <c r="I17" s="75"/>
      <c r="J17" s="75"/>
      <c r="K17" s="75"/>
      <c r="L17" s="76"/>
      <c r="M17" s="75"/>
      <c r="N17" s="77"/>
    </row>
    <row r="18" spans="1:21" ht="14.4">
      <c r="A18" s="18" t="s">
        <v>152</v>
      </c>
      <c r="B18" s="11"/>
      <c r="C18" s="11"/>
      <c r="D18" s="15"/>
      <c r="E18" s="13"/>
      <c r="F18" s="12"/>
      <c r="G18" s="19" t="s">
        <v>153</v>
      </c>
      <c r="H18" s="17" t="s">
        <v>154</v>
      </c>
      <c r="I18" s="75"/>
      <c r="J18" s="75"/>
      <c r="K18" s="75"/>
      <c r="L18" s="76"/>
      <c r="M18" s="75"/>
      <c r="N18" s="77"/>
    </row>
    <row r="19" spans="1:21" ht="14.4">
      <c r="A19" s="20"/>
      <c r="B19" s="21"/>
      <c r="C19" s="21"/>
      <c r="D19" s="22"/>
      <c r="E19" s="22"/>
      <c r="F19" s="22"/>
      <c r="G19" s="23"/>
      <c r="H19" s="113"/>
      <c r="I19" s="78"/>
      <c r="J19" s="78"/>
      <c r="K19" s="78"/>
      <c r="L19" s="65"/>
      <c r="M19" s="79"/>
      <c r="N19" s="80"/>
    </row>
    <row r="20" spans="1:21" ht="7.5" customHeight="1">
      <c r="A20" s="25"/>
      <c r="B20" s="26"/>
      <c r="C20" s="26"/>
      <c r="D20" s="27"/>
      <c r="E20" s="27"/>
      <c r="F20" s="27"/>
      <c r="G20" s="27"/>
      <c r="H20" s="28"/>
      <c r="I20" s="27"/>
      <c r="J20" s="27"/>
      <c r="K20" s="27"/>
      <c r="L20" s="28"/>
      <c r="M20" s="27"/>
      <c r="N20" s="81"/>
    </row>
    <row r="21" spans="1:21" s="103" customFormat="1" ht="20.25" customHeight="1">
      <c r="A21" s="180" t="s">
        <v>155</v>
      </c>
      <c r="B21" s="182" t="s">
        <v>6</v>
      </c>
      <c r="C21" s="182" t="s">
        <v>7</v>
      </c>
      <c r="D21" s="182" t="s">
        <v>8</v>
      </c>
      <c r="E21" s="182" t="s">
        <v>9</v>
      </c>
      <c r="F21" s="182" t="s">
        <v>10</v>
      </c>
      <c r="G21" s="182" t="s">
        <v>11</v>
      </c>
      <c r="H21" s="190" t="s">
        <v>156</v>
      </c>
      <c r="I21" s="191"/>
      <c r="J21" s="174" t="s">
        <v>157</v>
      </c>
      <c r="K21" s="174"/>
      <c r="L21" s="184" t="s">
        <v>158</v>
      </c>
      <c r="M21" s="186" t="s">
        <v>159</v>
      </c>
      <c r="N21" s="188" t="s">
        <v>160</v>
      </c>
      <c r="P21" s="107"/>
      <c r="S21" s="109"/>
      <c r="T21" s="109"/>
      <c r="U21" s="109"/>
    </row>
    <row r="22" spans="1:21" s="103" customFormat="1" ht="17.25" customHeight="1">
      <c r="A22" s="181"/>
      <c r="B22" s="183"/>
      <c r="C22" s="183"/>
      <c r="D22" s="183"/>
      <c r="E22" s="183"/>
      <c r="F22" s="183"/>
      <c r="G22" s="183"/>
      <c r="H22" s="192"/>
      <c r="I22" s="193"/>
      <c r="J22" s="82" t="s">
        <v>161</v>
      </c>
      <c r="K22" s="82" t="s">
        <v>162</v>
      </c>
      <c r="L22" s="185"/>
      <c r="M22" s="187"/>
      <c r="N22" s="189"/>
      <c r="P22" s="107"/>
      <c r="S22" s="109"/>
      <c r="T22" s="109"/>
      <c r="U22" s="109"/>
    </row>
    <row r="23" spans="1:21" s="104" customFormat="1" ht="16.8" customHeight="1">
      <c r="A23" s="116">
        <v>1</v>
      </c>
      <c r="B23" s="30"/>
      <c r="C23" s="117" t="s">
        <v>48</v>
      </c>
      <c r="D23" s="118" t="s">
        <v>49</v>
      </c>
      <c r="E23" s="119">
        <v>40593</v>
      </c>
      <c r="F23" s="117" t="s">
        <v>179</v>
      </c>
      <c r="G23" s="117" t="s">
        <v>33</v>
      </c>
      <c r="H23" s="36">
        <v>58</v>
      </c>
      <c r="I23" s="83">
        <v>2</v>
      </c>
      <c r="J23" s="36">
        <v>7</v>
      </c>
      <c r="K23" s="36">
        <v>64.33</v>
      </c>
      <c r="L23" s="36">
        <v>64.33</v>
      </c>
      <c r="M23" s="126"/>
      <c r="N23" s="114" t="s">
        <v>163</v>
      </c>
      <c r="Q23" s="110"/>
      <c r="R23" s="110"/>
      <c r="S23" s="111"/>
      <c r="T23" s="111"/>
      <c r="U23" s="111"/>
    </row>
    <row r="24" spans="1:21" s="104" customFormat="1" ht="16.8" customHeight="1">
      <c r="A24" s="116">
        <v>2</v>
      </c>
      <c r="B24" s="30"/>
      <c r="C24" s="117" t="s">
        <v>137</v>
      </c>
      <c r="D24" s="118" t="s">
        <v>138</v>
      </c>
      <c r="E24" s="119">
        <v>40916</v>
      </c>
      <c r="F24" s="117" t="s">
        <v>183</v>
      </c>
      <c r="G24" s="117" t="s">
        <v>136</v>
      </c>
      <c r="H24" s="36">
        <v>62</v>
      </c>
      <c r="I24" s="83">
        <v>1</v>
      </c>
      <c r="J24" s="36">
        <v>53.17</v>
      </c>
      <c r="K24" s="36">
        <v>59.33</v>
      </c>
      <c r="L24" s="36">
        <v>59.33</v>
      </c>
      <c r="M24" s="126"/>
      <c r="N24" s="114" t="s">
        <v>163</v>
      </c>
      <c r="Q24" s="110"/>
      <c r="R24" s="110"/>
      <c r="S24" s="111"/>
      <c r="T24" s="111"/>
      <c r="U24" s="111"/>
    </row>
    <row r="25" spans="1:21" s="104" customFormat="1" ht="16.8" customHeight="1">
      <c r="A25" s="116">
        <v>3</v>
      </c>
      <c r="B25" s="30"/>
      <c r="C25" s="117" t="s">
        <v>25</v>
      </c>
      <c r="D25" s="118" t="s">
        <v>26</v>
      </c>
      <c r="E25" s="119">
        <v>40724</v>
      </c>
      <c r="F25" s="117" t="s">
        <v>179</v>
      </c>
      <c r="G25" s="117" t="s">
        <v>12</v>
      </c>
      <c r="H25" s="36">
        <v>47.83</v>
      </c>
      <c r="I25" s="83">
        <v>3</v>
      </c>
      <c r="J25" s="36">
        <v>51.67</v>
      </c>
      <c r="K25" s="36">
        <v>53.33</v>
      </c>
      <c r="L25" s="36">
        <v>53.33</v>
      </c>
      <c r="M25" s="126"/>
      <c r="N25" s="114" t="s">
        <v>163</v>
      </c>
      <c r="Q25" s="110"/>
      <c r="R25" s="110"/>
      <c r="S25" s="111"/>
      <c r="T25" s="111"/>
      <c r="U25" s="111"/>
    </row>
    <row r="26" spans="1:21" s="104" customFormat="1" ht="16.8" customHeight="1">
      <c r="A26" s="116">
        <v>4</v>
      </c>
      <c r="B26" s="30"/>
      <c r="C26" s="34" t="s">
        <v>29</v>
      </c>
      <c r="D26" s="120" t="s">
        <v>30</v>
      </c>
      <c r="E26" s="121">
        <v>40814</v>
      </c>
      <c r="F26" s="117" t="s">
        <v>183</v>
      </c>
      <c r="G26" s="122" t="s">
        <v>12</v>
      </c>
      <c r="H26" s="36">
        <v>41.08</v>
      </c>
      <c r="I26" s="83">
        <v>4</v>
      </c>
      <c r="J26" s="36">
        <v>14.33</v>
      </c>
      <c r="K26" s="36">
        <v>28.67</v>
      </c>
      <c r="L26" s="36">
        <v>28.67</v>
      </c>
      <c r="M26" s="126"/>
      <c r="N26" s="114" t="s">
        <v>163</v>
      </c>
      <c r="Q26" s="110"/>
      <c r="R26" s="110"/>
      <c r="S26" s="111"/>
      <c r="T26" s="111"/>
      <c r="U26" s="111"/>
    </row>
    <row r="27" spans="1:21" s="104" customFormat="1" ht="16.8" customHeight="1">
      <c r="A27" s="116">
        <v>5</v>
      </c>
      <c r="B27" s="30"/>
      <c r="C27" s="117" t="s">
        <v>98</v>
      </c>
      <c r="D27" s="118" t="s">
        <v>99</v>
      </c>
      <c r="E27" s="119">
        <v>40763</v>
      </c>
      <c r="F27" s="117" t="s">
        <v>183</v>
      </c>
      <c r="G27" s="117" t="s">
        <v>93</v>
      </c>
      <c r="H27" s="36">
        <v>39.58</v>
      </c>
      <c r="I27" s="83">
        <v>5</v>
      </c>
      <c r="J27" s="36"/>
      <c r="K27" s="36"/>
      <c r="L27" s="36"/>
      <c r="M27" s="126"/>
      <c r="N27" s="114" t="s">
        <v>164</v>
      </c>
      <c r="Q27" s="110"/>
      <c r="R27" s="110"/>
      <c r="S27" s="111"/>
      <c r="T27" s="111"/>
      <c r="U27" s="111"/>
    </row>
    <row r="28" spans="1:21" s="104" customFormat="1" ht="16.8" customHeight="1">
      <c r="A28" s="116">
        <v>6</v>
      </c>
      <c r="B28" s="123"/>
      <c r="C28" s="34" t="s">
        <v>110</v>
      </c>
      <c r="D28" s="120" t="s">
        <v>111</v>
      </c>
      <c r="E28" s="121" t="s">
        <v>112</v>
      </c>
      <c r="F28" s="34" t="s">
        <v>181</v>
      </c>
      <c r="G28" s="122" t="s">
        <v>100</v>
      </c>
      <c r="H28" s="124" t="s">
        <v>191</v>
      </c>
      <c r="I28" s="127">
        <v>6</v>
      </c>
      <c r="J28" s="128"/>
      <c r="K28" s="128"/>
      <c r="L28" s="129"/>
      <c r="M28" s="130"/>
      <c r="N28" s="114" t="s">
        <v>164</v>
      </c>
      <c r="Q28" s="110"/>
      <c r="R28" s="110"/>
      <c r="S28" s="111"/>
      <c r="T28" s="111"/>
      <c r="U28" s="111"/>
    </row>
    <row r="29" spans="1:21" s="104" customFormat="1" ht="16.8" customHeight="1">
      <c r="A29" s="116">
        <v>7</v>
      </c>
      <c r="B29" s="30"/>
      <c r="C29" s="117" t="s">
        <v>128</v>
      </c>
      <c r="D29" s="118" t="s">
        <v>129</v>
      </c>
      <c r="E29" s="119">
        <v>40982</v>
      </c>
      <c r="F29" s="117" t="s">
        <v>201</v>
      </c>
      <c r="G29" s="117" t="s">
        <v>121</v>
      </c>
      <c r="H29" s="36">
        <v>15.83</v>
      </c>
      <c r="I29" s="83">
        <v>7</v>
      </c>
      <c r="J29" s="36"/>
      <c r="K29" s="36"/>
      <c r="L29" s="36"/>
      <c r="M29" s="126"/>
      <c r="N29" s="114" t="s">
        <v>164</v>
      </c>
      <c r="Q29" s="110"/>
      <c r="R29" s="110"/>
      <c r="S29" s="111"/>
      <c r="T29" s="111"/>
      <c r="U29" s="111"/>
    </row>
    <row r="30" spans="1:21" s="104" customFormat="1" ht="16.8" customHeight="1">
      <c r="A30" s="29" t="s">
        <v>165</v>
      </c>
      <c r="B30" s="30"/>
      <c r="C30" s="34" t="s">
        <v>130</v>
      </c>
      <c r="D30" s="120" t="s">
        <v>131</v>
      </c>
      <c r="E30" s="121">
        <v>41074</v>
      </c>
      <c r="F30" s="117" t="s">
        <v>201</v>
      </c>
      <c r="G30" s="122" t="s">
        <v>121</v>
      </c>
      <c r="H30" s="36"/>
      <c r="I30" s="83"/>
      <c r="J30" s="36"/>
      <c r="K30" s="36"/>
      <c r="L30" s="131"/>
      <c r="M30" s="126"/>
      <c r="N30" s="132"/>
      <c r="Q30" s="110"/>
      <c r="R30" s="110"/>
      <c r="S30" s="111"/>
      <c r="T30" s="111"/>
      <c r="U30" s="111"/>
    </row>
    <row r="31" spans="1:21" customFormat="1" ht="16.95" customHeight="1">
      <c r="A31" s="125" t="s">
        <v>165</v>
      </c>
      <c r="B31" s="30"/>
      <c r="C31" s="34" t="s">
        <v>27</v>
      </c>
      <c r="D31" s="120" t="s">
        <v>28</v>
      </c>
      <c r="E31" s="121">
        <v>41109</v>
      </c>
      <c r="F31" s="34" t="s">
        <v>183</v>
      </c>
      <c r="G31" s="122" t="s">
        <v>12</v>
      </c>
      <c r="H31" s="36"/>
      <c r="I31" s="83"/>
      <c r="J31" s="36"/>
      <c r="K31" s="36"/>
      <c r="L31" s="131"/>
      <c r="M31" s="126"/>
      <c r="N31" s="133"/>
      <c r="P31" s="107"/>
      <c r="Q31" s="103"/>
      <c r="R31" s="103"/>
      <c r="S31" s="109"/>
      <c r="T31" s="109"/>
      <c r="U31" s="109"/>
    </row>
    <row r="32" spans="1:21" ht="14.4" customHeight="1">
      <c r="A32" s="37"/>
      <c r="B32" s="38"/>
      <c r="C32" s="39"/>
      <c r="D32" s="40"/>
      <c r="E32" s="41"/>
      <c r="F32" s="42"/>
      <c r="G32" s="41"/>
      <c r="H32" s="43"/>
      <c r="I32" s="86"/>
      <c r="J32" s="86"/>
      <c r="K32" s="86"/>
      <c r="L32" s="43"/>
      <c r="M32" s="86"/>
      <c r="N32" s="87"/>
      <c r="P32" s="107"/>
      <c r="Q32" s="103"/>
      <c r="R32" s="103"/>
      <c r="S32" s="109"/>
      <c r="T32" s="109"/>
      <c r="U32" s="109"/>
    </row>
    <row r="33" spans="1:21" ht="14.4">
      <c r="A33" s="175" t="s">
        <v>166</v>
      </c>
      <c r="B33" s="176"/>
      <c r="C33" s="176"/>
      <c r="D33" s="176"/>
      <c r="E33" s="44"/>
      <c r="F33" s="44"/>
      <c r="G33" s="176" t="s">
        <v>167</v>
      </c>
      <c r="H33" s="176"/>
      <c r="I33" s="176"/>
      <c r="J33" s="176"/>
      <c r="K33" s="176"/>
      <c r="L33" s="176"/>
      <c r="M33" s="176"/>
      <c r="N33" s="177"/>
      <c r="P33" s="107"/>
      <c r="Q33" s="103"/>
      <c r="R33" s="103"/>
      <c r="S33" s="109"/>
      <c r="T33" s="109"/>
      <c r="U33" s="109"/>
    </row>
    <row r="34" spans="1:21" ht="14.4">
      <c r="A34" s="45" t="s">
        <v>168</v>
      </c>
      <c r="B34" s="46"/>
      <c r="C34" s="47"/>
      <c r="D34" s="48"/>
      <c r="E34" s="49"/>
      <c r="F34" s="49"/>
      <c r="G34" s="50" t="s">
        <v>169</v>
      </c>
      <c r="H34" s="51">
        <v>6</v>
      </c>
      <c r="I34" s="88"/>
      <c r="J34" s="89"/>
      <c r="K34" s="89"/>
      <c r="L34" s="90"/>
      <c r="M34" s="50" t="s">
        <v>15</v>
      </c>
      <c r="N34" s="115">
        <f>COUNTIF(F$23:F128,"КМС")</f>
        <v>0</v>
      </c>
      <c r="P34" s="107"/>
      <c r="Q34" s="103"/>
      <c r="R34" s="103"/>
      <c r="S34" s="109"/>
      <c r="T34" s="109"/>
      <c r="U34" s="109"/>
    </row>
    <row r="35" spans="1:21" ht="14.4">
      <c r="A35" s="45" t="s">
        <v>171</v>
      </c>
      <c r="B35" s="46"/>
      <c r="C35" s="52"/>
      <c r="D35" s="48"/>
      <c r="E35" s="53"/>
      <c r="F35" s="53"/>
      <c r="G35" s="50" t="s">
        <v>172</v>
      </c>
      <c r="H35" s="54">
        <v>9</v>
      </c>
      <c r="I35" s="92"/>
      <c r="J35" s="93"/>
      <c r="K35" s="93"/>
      <c r="L35" s="94"/>
      <c r="M35" s="50" t="s">
        <v>179</v>
      </c>
      <c r="N35" s="115">
        <f>COUNTIF(F$23:F128,"2 сп.р.")</f>
        <v>0</v>
      </c>
      <c r="P35" s="107"/>
      <c r="Q35" s="103"/>
      <c r="R35" s="103"/>
      <c r="S35" s="109"/>
      <c r="T35" s="109"/>
      <c r="U35" s="109"/>
    </row>
    <row r="36" spans="1:21" ht="14.4">
      <c r="A36" s="45" t="s">
        <v>174</v>
      </c>
      <c r="B36" s="46"/>
      <c r="C36" s="46"/>
      <c r="D36" s="48"/>
      <c r="E36" s="53"/>
      <c r="F36" s="53"/>
      <c r="G36" s="50" t="s">
        <v>175</v>
      </c>
      <c r="H36" s="54">
        <v>7</v>
      </c>
      <c r="I36" s="92"/>
      <c r="J36" s="93"/>
      <c r="K36" s="93"/>
      <c r="L36" s="94"/>
      <c r="M36" s="50" t="s">
        <v>181</v>
      </c>
      <c r="N36" s="115">
        <f>COUNTIF(F$23:F127,"2 сп.р.")</f>
        <v>0</v>
      </c>
      <c r="P36" s="107"/>
      <c r="Q36" s="103"/>
      <c r="R36" s="103"/>
      <c r="S36" s="109"/>
      <c r="T36" s="109"/>
      <c r="U36" s="109"/>
    </row>
    <row r="37" spans="1:21" ht="14.4">
      <c r="A37" s="45" t="s">
        <v>176</v>
      </c>
      <c r="B37" s="46"/>
      <c r="C37" s="46"/>
      <c r="D37" s="48"/>
      <c r="E37" s="53"/>
      <c r="F37" s="53"/>
      <c r="G37" s="50" t="s">
        <v>177</v>
      </c>
      <c r="H37" s="54">
        <v>7</v>
      </c>
      <c r="I37" s="92"/>
      <c r="J37" s="93"/>
      <c r="K37" s="93"/>
      <c r="L37" s="94"/>
      <c r="M37" s="50" t="s">
        <v>183</v>
      </c>
      <c r="N37" s="115">
        <f>COUNTIF(F$23:F127,"3 сп.р.")</f>
        <v>0</v>
      </c>
      <c r="P37" s="107"/>
      <c r="Q37" s="103"/>
      <c r="R37" s="103"/>
      <c r="S37" s="109"/>
      <c r="T37" s="109"/>
      <c r="U37" s="109"/>
    </row>
    <row r="38" spans="1:21" ht="14.4">
      <c r="A38" s="55"/>
      <c r="B38" s="46"/>
      <c r="C38" s="46"/>
      <c r="D38" s="48"/>
      <c r="G38" s="50" t="s">
        <v>178</v>
      </c>
      <c r="H38" s="54">
        <f>COUNTIF(A23:A23,"НФ")</f>
        <v>0</v>
      </c>
      <c r="I38" s="92"/>
      <c r="J38" s="93"/>
      <c r="K38" s="93"/>
      <c r="L38" s="94"/>
      <c r="M38" s="134" t="s">
        <v>192</v>
      </c>
      <c r="N38" s="115">
        <f>COUNTIF(F$23:F128,"1 юн.сп.р.")</f>
        <v>0</v>
      </c>
      <c r="P38" s="107"/>
      <c r="Q38" s="103"/>
      <c r="R38" s="103"/>
      <c r="S38" s="109"/>
      <c r="T38" s="109"/>
      <c r="U38" s="109"/>
    </row>
    <row r="39" spans="1:21" ht="14.4">
      <c r="A39" s="56"/>
      <c r="B39" s="57"/>
      <c r="C39" s="58"/>
      <c r="D39" s="48"/>
      <c r="G39" s="50" t="s">
        <v>180</v>
      </c>
      <c r="H39" s="54">
        <f>COUNTIF(A23:A23,"ДСКВ")</f>
        <v>0</v>
      </c>
      <c r="I39" s="92"/>
      <c r="J39" s="93"/>
      <c r="K39" s="93"/>
      <c r="L39" s="94"/>
      <c r="M39" s="134" t="s">
        <v>193</v>
      </c>
      <c r="N39" s="115">
        <f>COUNTIF(F$23:F129,"2 юн.сп.р.")</f>
        <v>0</v>
      </c>
    </row>
    <row r="40" spans="1:21" ht="14.4">
      <c r="A40" s="59"/>
      <c r="B40" s="46"/>
      <c r="C40" s="46"/>
      <c r="D40" s="48"/>
      <c r="E40" s="53"/>
      <c r="F40" s="53"/>
      <c r="G40" s="50" t="s">
        <v>182</v>
      </c>
      <c r="H40" s="54">
        <v>2</v>
      </c>
      <c r="I40" s="95"/>
      <c r="J40" s="96"/>
      <c r="K40" s="96"/>
      <c r="L40" s="97"/>
      <c r="M40" s="1" t="s">
        <v>194</v>
      </c>
      <c r="N40" s="115">
        <f>COUNTIF(F$23:F130,"3 юн.сп.р.")</f>
        <v>0</v>
      </c>
    </row>
    <row r="41" spans="1:21" ht="5.25" customHeight="1">
      <c r="A41" s="59"/>
      <c r="B41" s="46"/>
      <c r="C41" s="46"/>
      <c r="D41" s="46"/>
      <c r="E41" s="46"/>
      <c r="F41" s="46"/>
      <c r="G41" s="57"/>
      <c r="H41" s="60"/>
      <c r="I41" s="60"/>
      <c r="J41" s="60"/>
      <c r="K41" s="60"/>
      <c r="L41" s="60"/>
      <c r="M41" s="98"/>
      <c r="N41" s="99"/>
    </row>
    <row r="42" spans="1:21" ht="15.6">
      <c r="A42" s="61"/>
      <c r="B42" s="62"/>
      <c r="C42" s="62"/>
      <c r="D42" s="178" t="s">
        <v>184</v>
      </c>
      <c r="E42" s="178"/>
      <c r="F42" s="178"/>
      <c r="G42" s="178" t="s">
        <v>185</v>
      </c>
      <c r="H42" s="178"/>
      <c r="I42" s="178"/>
      <c r="J42" s="63"/>
      <c r="K42" s="63"/>
      <c r="L42" s="199"/>
      <c r="M42" s="199"/>
      <c r="N42" s="200"/>
    </row>
    <row r="43" spans="1:21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6"/>
    </row>
    <row r="44" spans="1:21">
      <c r="A44" s="64"/>
      <c r="D44" s="2"/>
      <c r="E44" s="2"/>
      <c r="F44" s="2"/>
      <c r="G44" s="2"/>
      <c r="H44" s="65"/>
      <c r="I44" s="2"/>
      <c r="J44" s="2"/>
      <c r="K44" s="2"/>
      <c r="L44" s="65"/>
      <c r="M44" s="2"/>
      <c r="N44" s="100"/>
    </row>
    <row r="45" spans="1:21">
      <c r="A45" s="64"/>
      <c r="D45" s="2"/>
      <c r="E45" s="2"/>
      <c r="F45" s="2"/>
      <c r="G45" s="2"/>
      <c r="H45" s="65"/>
      <c r="I45" s="2"/>
      <c r="J45" s="2"/>
      <c r="K45" s="2"/>
      <c r="L45" s="65"/>
      <c r="M45" s="2"/>
      <c r="N45" s="100"/>
    </row>
    <row r="46" spans="1:21">
      <c r="A46" s="64"/>
      <c r="D46" s="2"/>
      <c r="E46" s="2"/>
      <c r="F46" s="2"/>
      <c r="G46" s="2"/>
      <c r="H46" s="65"/>
      <c r="I46" s="2"/>
      <c r="J46" s="2"/>
      <c r="K46" s="2"/>
      <c r="L46" s="65"/>
      <c r="M46" s="2"/>
      <c r="N46" s="100"/>
    </row>
    <row r="47" spans="1:21">
      <c r="A47" s="64"/>
      <c r="D47" s="2"/>
      <c r="E47" s="2"/>
      <c r="F47" s="2"/>
      <c r="G47" s="2"/>
      <c r="H47" s="65"/>
      <c r="I47" s="2"/>
      <c r="J47" s="2"/>
      <c r="K47" s="2"/>
      <c r="L47" s="65"/>
      <c r="M47" s="2"/>
      <c r="N47" s="100"/>
    </row>
    <row r="48" spans="1:21" s="105" customFormat="1" ht="13.8" customHeight="1">
      <c r="A48" s="66"/>
      <c r="B48" s="67"/>
      <c r="C48" s="67"/>
      <c r="D48" s="197" t="str">
        <f>G17</f>
        <v>АНДРИЯНОВ А.С. (ВК, г. МОСКВА)</v>
      </c>
      <c r="E48" s="197"/>
      <c r="F48" s="197"/>
      <c r="G48" s="197" t="str">
        <f>G18</f>
        <v>МАЛАХОВ Р.А. ( 1К, г. ИЖЕВСК)</v>
      </c>
      <c r="H48" s="197"/>
      <c r="I48" s="197"/>
      <c r="J48" s="68"/>
      <c r="K48" s="68"/>
      <c r="L48" s="201"/>
      <c r="M48" s="201"/>
      <c r="N48" s="202"/>
      <c r="S48" s="112"/>
      <c r="T48" s="112"/>
      <c r="U48" s="112"/>
    </row>
  </sheetData>
  <sortState xmlns:xlrd2="http://schemas.microsoft.com/office/spreadsheetml/2017/richdata2" ref="A23:N31">
    <sortCondition descending="1" ref="L23:L31"/>
  </sortState>
  <mergeCells count="39">
    <mergeCell ref="N21:N22"/>
    <mergeCell ref="H21:I22"/>
    <mergeCell ref="A43:E43"/>
    <mergeCell ref="F43:N43"/>
    <mergeCell ref="D48:F48"/>
    <mergeCell ref="G48:I48"/>
    <mergeCell ref="L48:N48"/>
    <mergeCell ref="H16:N16"/>
    <mergeCell ref="J21:K21"/>
    <mergeCell ref="A33:D33"/>
    <mergeCell ref="G33:N33"/>
    <mergeCell ref="D42:F42"/>
    <mergeCell ref="G42:I42"/>
    <mergeCell ref="L42:N42"/>
    <mergeCell ref="A21:A22"/>
    <mergeCell ref="B21:B22"/>
    <mergeCell ref="C21:C22"/>
    <mergeCell ref="D21:D22"/>
    <mergeCell ref="E21:E22"/>
    <mergeCell ref="F21:F22"/>
    <mergeCell ref="G21:G22"/>
    <mergeCell ref="L21:L22"/>
    <mergeCell ref="M21:M22"/>
    <mergeCell ref="A11:N11"/>
    <mergeCell ref="A12:N12"/>
    <mergeCell ref="A13:D13"/>
    <mergeCell ref="A14:D14"/>
    <mergeCell ref="A15:G15"/>
    <mergeCell ref="H15:N15"/>
    <mergeCell ref="A6:N6"/>
    <mergeCell ref="A7:N7"/>
    <mergeCell ref="A8:N8"/>
    <mergeCell ref="A9:N9"/>
    <mergeCell ref="A10:N10"/>
    <mergeCell ref="A1:N1"/>
    <mergeCell ref="A2:N2"/>
    <mergeCell ref="A3:N3"/>
    <mergeCell ref="A4:N4"/>
    <mergeCell ref="A5:N5"/>
  </mergeCells>
  <printOptions horizontalCentered="1"/>
  <pageMargins left="0.196527777777778" right="0.196527777777778" top="0.59027777777777801" bottom="0.59027777777777801" header="0.156944444444444" footer="0.118055555555556"/>
  <pageSetup paperSize="9" scale="56" orientation="portrait" r:id="rId1"/>
  <headerFooter alignWithMargins="0">
    <oddHeader>&amp;L&amp;"Calibri"&amp;UРЕЗУЛЬТАТЫ НА САЙТЕ WWW.FVSR&amp;R&amp;"Calibri"&amp;UФЕДЕРАЦИЯ ВЕЛОСИПЕДНОГО СПОРТА РОССИИ - WWW.FVSR.RU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N40"/>
  <sheetViews>
    <sheetView tabSelected="1" view="pageBreakPreview" zoomScale="50" zoomScaleNormal="50" zoomScaleSheetLayoutView="50" workbookViewId="0">
      <selection activeCell="I45" sqref="I44:I45"/>
    </sheetView>
  </sheetViews>
  <sheetFormatPr defaultColWidth="8.88671875" defaultRowHeight="13.8"/>
  <cols>
    <col min="1" max="1" width="7" style="1" customWidth="1"/>
    <col min="2" max="2" width="7.77734375" style="2" customWidth="1"/>
    <col min="3" max="3" width="16.6640625" style="2" customWidth="1"/>
    <col min="4" max="4" width="26.21875" style="1" customWidth="1"/>
    <col min="5" max="5" width="15.77734375" style="1" customWidth="1"/>
    <col min="6" max="6" width="8.77734375" style="1" customWidth="1"/>
    <col min="7" max="7" width="27" style="1" customWidth="1"/>
    <col min="8" max="8" width="9.88671875" style="3" customWidth="1"/>
    <col min="9" max="11" width="9.88671875" style="1" customWidth="1"/>
    <col min="12" max="12" width="10.109375" style="3" customWidth="1"/>
    <col min="13" max="13" width="13.77734375" style="1" customWidth="1"/>
    <col min="14" max="14" width="13.109375" style="1" customWidth="1"/>
  </cols>
  <sheetData>
    <row r="1" spans="1:14" ht="21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2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ht="21">
      <c r="A3" s="147" t="s">
        <v>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ht="2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1:14" ht="21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4" ht="28.8">
      <c r="A6" s="150" t="s">
        <v>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</row>
    <row r="7" spans="1:14" ht="2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8" spans="1:14" ht="21">
      <c r="A8" s="152" t="s">
        <v>139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</row>
    <row r="9" spans="1:14" ht="18">
      <c r="A9" s="153" t="s">
        <v>140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5"/>
    </row>
    <row r="10" spans="1:14" ht="18">
      <c r="A10" s="156" t="s">
        <v>141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8"/>
    </row>
    <row r="11" spans="1:14" ht="18">
      <c r="A11" s="156" t="s">
        <v>199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8"/>
    </row>
    <row r="12" spans="1:14" ht="21">
      <c r="A12" s="159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1"/>
    </row>
    <row r="13" spans="1:14" ht="15.6">
      <c r="A13" s="162" t="s">
        <v>143</v>
      </c>
      <c r="B13" s="163"/>
      <c r="C13" s="163"/>
      <c r="D13" s="163"/>
      <c r="E13" s="4"/>
      <c r="F13" s="4"/>
      <c r="G13" s="5"/>
      <c r="H13" s="6"/>
      <c r="I13" s="4"/>
      <c r="J13" s="4"/>
      <c r="K13" s="4"/>
      <c r="L13" s="69"/>
      <c r="M13" s="70"/>
      <c r="N13" s="71" t="s">
        <v>4</v>
      </c>
    </row>
    <row r="14" spans="1:14" ht="15.6">
      <c r="A14" s="164" t="s">
        <v>187</v>
      </c>
      <c r="B14" s="165"/>
      <c r="C14" s="165"/>
      <c r="D14" s="165"/>
      <c r="E14" s="7"/>
      <c r="F14" s="7"/>
      <c r="G14" s="8"/>
      <c r="H14" s="9"/>
      <c r="I14" s="7"/>
      <c r="J14" s="7"/>
      <c r="K14" s="7"/>
      <c r="L14" s="72"/>
      <c r="M14" s="73"/>
      <c r="N14" s="74" t="s">
        <v>5</v>
      </c>
    </row>
    <row r="15" spans="1:14" ht="14.4">
      <c r="A15" s="166" t="s">
        <v>145</v>
      </c>
      <c r="B15" s="167"/>
      <c r="C15" s="167"/>
      <c r="D15" s="167"/>
      <c r="E15" s="167"/>
      <c r="F15" s="167"/>
      <c r="G15" s="168"/>
      <c r="H15" s="169" t="s">
        <v>146</v>
      </c>
      <c r="I15" s="167"/>
      <c r="J15" s="167"/>
      <c r="K15" s="167"/>
      <c r="L15" s="167"/>
      <c r="M15" s="167"/>
      <c r="N15" s="170"/>
    </row>
    <row r="16" spans="1:14" ht="14.4">
      <c r="A16" s="10" t="s">
        <v>147</v>
      </c>
      <c r="B16" s="11"/>
      <c r="C16" s="11"/>
      <c r="D16" s="12"/>
      <c r="E16" s="13"/>
      <c r="F16" s="12"/>
      <c r="G16" s="14"/>
      <c r="H16" s="171" t="s">
        <v>188</v>
      </c>
      <c r="I16" s="172"/>
      <c r="J16" s="172"/>
      <c r="K16" s="172"/>
      <c r="L16" s="172"/>
      <c r="M16" s="172"/>
      <c r="N16" s="173"/>
    </row>
    <row r="17" spans="1:14" ht="14.4">
      <c r="A17" s="10" t="s">
        <v>149</v>
      </c>
      <c r="B17" s="11"/>
      <c r="C17" s="11"/>
      <c r="D17" s="15"/>
      <c r="E17" s="13"/>
      <c r="F17" s="12"/>
      <c r="G17" s="16" t="s">
        <v>150</v>
      </c>
      <c r="H17" s="17" t="s">
        <v>151</v>
      </c>
      <c r="I17" s="75"/>
      <c r="J17" s="75"/>
      <c r="K17" s="75"/>
      <c r="L17" s="76"/>
      <c r="M17" s="75"/>
      <c r="N17" s="77"/>
    </row>
    <row r="18" spans="1:14" ht="14.4">
      <c r="A18" s="18" t="s">
        <v>152</v>
      </c>
      <c r="B18" s="11"/>
      <c r="C18" s="11"/>
      <c r="D18" s="15"/>
      <c r="E18" s="13"/>
      <c r="F18" s="12"/>
      <c r="G18" s="19" t="s">
        <v>153</v>
      </c>
      <c r="H18" s="17" t="s">
        <v>154</v>
      </c>
      <c r="I18" s="75"/>
      <c r="J18" s="75"/>
      <c r="K18" s="75"/>
      <c r="L18" s="76"/>
      <c r="M18" s="75"/>
      <c r="N18" s="77"/>
    </row>
    <row r="19" spans="1:14" ht="14.4">
      <c r="A19" s="20"/>
      <c r="B19" s="21"/>
      <c r="C19" s="21"/>
      <c r="D19" s="22"/>
      <c r="E19" s="22"/>
      <c r="F19" s="22"/>
      <c r="G19" s="23"/>
      <c r="H19" s="24"/>
      <c r="I19" s="78"/>
      <c r="J19" s="78"/>
      <c r="K19" s="78"/>
      <c r="L19" s="65"/>
      <c r="M19" s="79"/>
      <c r="N19" s="80"/>
    </row>
    <row r="20" spans="1:14">
      <c r="A20" s="25"/>
      <c r="B20" s="26"/>
      <c r="C20" s="26"/>
      <c r="D20" s="27"/>
      <c r="E20" s="27"/>
      <c r="F20" s="27"/>
      <c r="G20" s="27"/>
      <c r="H20" s="28"/>
      <c r="I20" s="27"/>
      <c r="J20" s="27"/>
      <c r="K20" s="27"/>
      <c r="L20" s="28"/>
      <c r="M20" s="27"/>
      <c r="N20" s="81"/>
    </row>
    <row r="21" spans="1:14" ht="13.2">
      <c r="A21" s="180" t="s">
        <v>155</v>
      </c>
      <c r="B21" s="182" t="s">
        <v>6</v>
      </c>
      <c r="C21" s="182" t="s">
        <v>7</v>
      </c>
      <c r="D21" s="182" t="s">
        <v>8</v>
      </c>
      <c r="E21" s="182" t="s">
        <v>9</v>
      </c>
      <c r="F21" s="182" t="s">
        <v>10</v>
      </c>
      <c r="G21" s="182" t="s">
        <v>11</v>
      </c>
      <c r="H21" s="190" t="s">
        <v>156</v>
      </c>
      <c r="I21" s="191"/>
      <c r="J21" s="174" t="s">
        <v>157</v>
      </c>
      <c r="K21" s="174"/>
      <c r="L21" s="184" t="s">
        <v>158</v>
      </c>
      <c r="M21" s="186" t="s">
        <v>159</v>
      </c>
      <c r="N21" s="188" t="s">
        <v>160</v>
      </c>
    </row>
    <row r="22" spans="1:14" ht="13.2">
      <c r="A22" s="181"/>
      <c r="B22" s="183"/>
      <c r="C22" s="183"/>
      <c r="D22" s="183"/>
      <c r="E22" s="183"/>
      <c r="F22" s="183"/>
      <c r="G22" s="183"/>
      <c r="H22" s="192"/>
      <c r="I22" s="193"/>
      <c r="J22" s="82" t="s">
        <v>161</v>
      </c>
      <c r="K22" s="82" t="s">
        <v>162</v>
      </c>
      <c r="L22" s="185"/>
      <c r="M22" s="187"/>
      <c r="N22" s="189"/>
    </row>
    <row r="23" spans="1:14" ht="18">
      <c r="A23" s="29">
        <v>1</v>
      </c>
      <c r="B23" s="30"/>
      <c r="C23" s="31" t="s">
        <v>31</v>
      </c>
      <c r="D23" s="32" t="s">
        <v>32</v>
      </c>
      <c r="E23" s="33">
        <v>40727</v>
      </c>
      <c r="F23" s="34" t="s">
        <v>183</v>
      </c>
      <c r="G23" s="35" t="s">
        <v>12</v>
      </c>
      <c r="H23" s="36"/>
      <c r="I23" s="83"/>
      <c r="J23" s="36">
        <v>10</v>
      </c>
      <c r="K23" s="36"/>
      <c r="L23" s="36">
        <f>MAX(J23:K23)</f>
        <v>10</v>
      </c>
      <c r="M23" s="84"/>
      <c r="N23" s="85" t="s">
        <v>163</v>
      </c>
    </row>
    <row r="24" spans="1:14" ht="15.6">
      <c r="A24" s="37"/>
      <c r="B24" s="38"/>
      <c r="C24" s="39"/>
      <c r="D24" s="40"/>
      <c r="E24" s="41"/>
      <c r="F24" s="42"/>
      <c r="G24" s="41"/>
      <c r="H24" s="43"/>
      <c r="I24" s="86"/>
      <c r="J24" s="86"/>
      <c r="K24" s="86"/>
      <c r="L24" s="43"/>
      <c r="M24" s="86"/>
      <c r="N24" s="87"/>
    </row>
    <row r="25" spans="1:14" ht="14.4">
      <c r="A25" s="175" t="s">
        <v>166</v>
      </c>
      <c r="B25" s="176"/>
      <c r="C25" s="176"/>
      <c r="D25" s="176"/>
      <c r="E25" s="44"/>
      <c r="F25" s="44"/>
      <c r="G25" s="176" t="s">
        <v>167</v>
      </c>
      <c r="H25" s="176"/>
      <c r="I25" s="176"/>
      <c r="J25" s="176"/>
      <c r="K25" s="176"/>
      <c r="L25" s="176"/>
      <c r="M25" s="176"/>
      <c r="N25" s="177"/>
    </row>
    <row r="26" spans="1:14" ht="14.4">
      <c r="A26" s="45" t="s">
        <v>168</v>
      </c>
      <c r="B26" s="46"/>
      <c r="C26" s="47"/>
      <c r="D26" s="48"/>
      <c r="E26" s="49"/>
      <c r="F26" s="49"/>
      <c r="G26" s="50" t="s">
        <v>169</v>
      </c>
      <c r="H26" s="51">
        <v>1</v>
      </c>
      <c r="I26" s="88"/>
      <c r="J26" s="89"/>
      <c r="K26" s="89"/>
      <c r="L26" s="90"/>
      <c r="M26" s="50" t="s">
        <v>170</v>
      </c>
      <c r="N26" s="91">
        <f>COUNTIF(F$21:F120,"ЗМС")</f>
        <v>0</v>
      </c>
    </row>
    <row r="27" spans="1:14" ht="14.4">
      <c r="A27" s="45" t="s">
        <v>171</v>
      </c>
      <c r="B27" s="46"/>
      <c r="C27" s="52"/>
      <c r="D27" s="48"/>
      <c r="E27" s="53"/>
      <c r="F27" s="53"/>
      <c r="G27" s="50" t="s">
        <v>172</v>
      </c>
      <c r="H27" s="54">
        <v>1</v>
      </c>
      <c r="I27" s="92"/>
      <c r="J27" s="93"/>
      <c r="K27" s="93"/>
      <c r="L27" s="94"/>
      <c r="M27" s="50" t="s">
        <v>173</v>
      </c>
      <c r="N27" s="91">
        <f>COUNTIF(F$21:F120,"МСМК")</f>
        <v>0</v>
      </c>
    </row>
    <row r="28" spans="1:14" ht="14.4">
      <c r="A28" s="45" t="s">
        <v>174</v>
      </c>
      <c r="B28" s="46"/>
      <c r="C28" s="46"/>
      <c r="D28" s="48"/>
      <c r="E28" s="53"/>
      <c r="F28" s="53"/>
      <c r="G28" s="50" t="s">
        <v>175</v>
      </c>
      <c r="H28" s="54">
        <v>1</v>
      </c>
      <c r="I28" s="92"/>
      <c r="J28" s="93"/>
      <c r="K28" s="93"/>
      <c r="L28" s="94"/>
      <c r="M28" s="50" t="s">
        <v>39</v>
      </c>
      <c r="N28" s="91">
        <f>COUNTIF(F$21:F41,"МС")</f>
        <v>0</v>
      </c>
    </row>
    <row r="29" spans="1:14" ht="14.4">
      <c r="A29" s="45" t="s">
        <v>176</v>
      </c>
      <c r="B29" s="46"/>
      <c r="C29" s="46"/>
      <c r="D29" s="48"/>
      <c r="E29" s="53"/>
      <c r="F29" s="53"/>
      <c r="G29" s="50" t="s">
        <v>177</v>
      </c>
      <c r="H29" s="54">
        <v>1</v>
      </c>
      <c r="I29" s="92"/>
      <c r="J29" s="93"/>
      <c r="K29" s="93"/>
      <c r="L29" s="94"/>
      <c r="M29" s="50" t="s">
        <v>15</v>
      </c>
      <c r="N29" s="91">
        <f>COUNTIF(F$20:F41,"КМС")</f>
        <v>0</v>
      </c>
    </row>
    <row r="30" spans="1:14" ht="14.4">
      <c r="A30" s="55"/>
      <c r="B30" s="46"/>
      <c r="C30" s="46"/>
      <c r="D30" s="48"/>
      <c r="G30" s="50" t="s">
        <v>178</v>
      </c>
      <c r="H30" s="54">
        <f>COUNTIF(A23:A23,"НФ")</f>
        <v>0</v>
      </c>
      <c r="I30" s="92"/>
      <c r="J30" s="93"/>
      <c r="K30" s="93"/>
      <c r="L30" s="94"/>
      <c r="M30" s="50" t="s">
        <v>179</v>
      </c>
      <c r="N30" s="91">
        <f>COUNTIF(F$23:F119,"1 СР")</f>
        <v>0</v>
      </c>
    </row>
    <row r="31" spans="1:14" ht="14.4">
      <c r="A31" s="56"/>
      <c r="B31" s="57"/>
      <c r="C31" s="58"/>
      <c r="D31" s="48"/>
      <c r="G31" s="50" t="s">
        <v>180</v>
      </c>
      <c r="H31" s="54">
        <f>COUNTIF(A23:A23,"ДСКВ")</f>
        <v>0</v>
      </c>
      <c r="I31" s="92"/>
      <c r="J31" s="93"/>
      <c r="K31" s="93"/>
      <c r="L31" s="94"/>
      <c r="M31" s="50" t="s">
        <v>181</v>
      </c>
      <c r="N31" s="91">
        <f>COUNTIF(F$23:F119,"2 СР")</f>
        <v>0</v>
      </c>
    </row>
    <row r="32" spans="1:14" ht="14.4">
      <c r="A32" s="59"/>
      <c r="B32" s="46"/>
      <c r="C32" s="46"/>
      <c r="D32" s="48"/>
      <c r="E32" s="53"/>
      <c r="F32" s="53"/>
      <c r="G32" s="50" t="s">
        <v>182</v>
      </c>
      <c r="H32" s="54">
        <f>COUNTIF(A23:A23,"НС")</f>
        <v>0</v>
      </c>
      <c r="I32" s="95"/>
      <c r="J32" s="96"/>
      <c r="K32" s="96"/>
      <c r="L32" s="97"/>
      <c r="M32" s="50" t="s">
        <v>183</v>
      </c>
      <c r="N32" s="91">
        <v>1</v>
      </c>
    </row>
    <row r="33" spans="1:14" ht="14.4">
      <c r="A33" s="59"/>
      <c r="B33" s="46"/>
      <c r="C33" s="46"/>
      <c r="D33" s="46"/>
      <c r="E33" s="46"/>
      <c r="F33" s="46"/>
      <c r="G33" s="57"/>
      <c r="H33" s="60"/>
      <c r="I33" s="60"/>
      <c r="J33" s="60"/>
      <c r="K33" s="60"/>
      <c r="L33" s="60"/>
      <c r="M33" s="98"/>
      <c r="N33" s="99"/>
    </row>
    <row r="34" spans="1:14" ht="15.6">
      <c r="A34" s="61"/>
      <c r="B34" s="62"/>
      <c r="C34" s="62"/>
      <c r="D34" s="178" t="s">
        <v>184</v>
      </c>
      <c r="E34" s="178"/>
      <c r="F34" s="178"/>
      <c r="G34" s="178" t="s">
        <v>185</v>
      </c>
      <c r="H34" s="178"/>
      <c r="I34" s="178"/>
      <c r="J34" s="63"/>
      <c r="K34" s="63"/>
      <c r="L34" s="199"/>
      <c r="M34" s="199"/>
      <c r="N34" s="200"/>
    </row>
    <row r="35" spans="1:14">
      <c r="A35" s="194"/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6"/>
    </row>
    <row r="36" spans="1:14">
      <c r="A36" s="64"/>
      <c r="D36" s="2"/>
      <c r="E36" s="2"/>
      <c r="F36" s="2"/>
      <c r="G36" s="2"/>
      <c r="H36" s="65"/>
      <c r="I36" s="2"/>
      <c r="J36" s="2"/>
      <c r="K36" s="2"/>
      <c r="L36" s="65"/>
      <c r="M36" s="2"/>
      <c r="N36" s="100"/>
    </row>
    <row r="37" spans="1:14">
      <c r="A37" s="64"/>
      <c r="D37" s="2"/>
      <c r="E37" s="2"/>
      <c r="F37" s="2"/>
      <c r="G37" s="2"/>
      <c r="H37" s="65"/>
      <c r="I37" s="2"/>
      <c r="J37" s="2"/>
      <c r="K37" s="2"/>
      <c r="L37" s="65"/>
      <c r="M37" s="2"/>
      <c r="N37" s="100"/>
    </row>
    <row r="38" spans="1:14">
      <c r="A38" s="64"/>
      <c r="D38" s="2"/>
      <c r="E38" s="2"/>
      <c r="F38" s="2"/>
      <c r="G38" s="2"/>
      <c r="H38" s="65"/>
      <c r="I38" s="2"/>
      <c r="J38" s="2"/>
      <c r="K38" s="2"/>
      <c r="L38" s="65"/>
      <c r="M38" s="2"/>
      <c r="N38" s="100"/>
    </row>
    <row r="39" spans="1:14">
      <c r="A39" s="64"/>
      <c r="D39" s="2"/>
      <c r="E39" s="2"/>
      <c r="F39" s="2"/>
      <c r="G39" s="2"/>
      <c r="H39" s="65"/>
      <c r="I39" s="2"/>
      <c r="J39" s="2"/>
      <c r="K39" s="2"/>
      <c r="L39" s="65"/>
      <c r="M39" s="2"/>
      <c r="N39" s="100"/>
    </row>
    <row r="40" spans="1:14" ht="15.6">
      <c r="A40" s="66"/>
      <c r="B40" s="67"/>
      <c r="C40" s="67"/>
      <c r="D40" s="197" t="str">
        <f>G17</f>
        <v>АНДРИЯНОВ А.С. (ВК, г. МОСКВА)</v>
      </c>
      <c r="E40" s="197"/>
      <c r="F40" s="197"/>
      <c r="G40" s="197" t="str">
        <f>G18</f>
        <v>МАЛАХОВ Р.А. ( 1К, г. ИЖЕВСК)</v>
      </c>
      <c r="H40" s="197"/>
      <c r="I40" s="197"/>
      <c r="J40" s="68"/>
      <c r="K40" s="68"/>
      <c r="L40" s="201"/>
      <c r="M40" s="201"/>
      <c r="N40" s="202"/>
    </row>
  </sheetData>
  <mergeCells count="39">
    <mergeCell ref="N21:N22"/>
    <mergeCell ref="H21:I22"/>
    <mergeCell ref="A35:E35"/>
    <mergeCell ref="F35:N35"/>
    <mergeCell ref="D40:F40"/>
    <mergeCell ref="G40:I40"/>
    <mergeCell ref="L40:N40"/>
    <mergeCell ref="H16:N16"/>
    <mergeCell ref="J21:K21"/>
    <mergeCell ref="A25:D25"/>
    <mergeCell ref="G25:N25"/>
    <mergeCell ref="D34:F34"/>
    <mergeCell ref="G34:I34"/>
    <mergeCell ref="L34:N34"/>
    <mergeCell ref="A21:A22"/>
    <mergeCell ref="B21:B22"/>
    <mergeCell ref="C21:C22"/>
    <mergeCell ref="D21:D22"/>
    <mergeCell ref="E21:E22"/>
    <mergeCell ref="F21:F22"/>
    <mergeCell ref="G21:G22"/>
    <mergeCell ref="L21:L22"/>
    <mergeCell ref="M21:M22"/>
    <mergeCell ref="A11:N11"/>
    <mergeCell ref="A12:N12"/>
    <mergeCell ref="A13:D13"/>
    <mergeCell ref="A14:D14"/>
    <mergeCell ref="A15:G15"/>
    <mergeCell ref="H15:N15"/>
    <mergeCell ref="A6:N6"/>
    <mergeCell ref="A7:N7"/>
    <mergeCell ref="A8:N8"/>
    <mergeCell ref="A9:N9"/>
    <mergeCell ref="A10:N10"/>
    <mergeCell ref="A1:N1"/>
    <mergeCell ref="A2:N2"/>
    <mergeCell ref="A3:N3"/>
    <mergeCell ref="A4:N4"/>
    <mergeCell ref="A5:N5"/>
  </mergeCells>
  <pageMargins left="0.25" right="0.25" top="0.75" bottom="0.75" header="0.29861111111111099" footer="0.29861111111111099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ВС Ю-ры 17-18-оф.протокол </vt:lpstr>
      <vt:lpstr>ВС Ю-ки17-18-оф.протокол</vt:lpstr>
      <vt:lpstr>ВС Ю15-16-оф.протокол</vt:lpstr>
      <vt:lpstr>ВС Д15-16-оф.протокол </vt:lpstr>
      <vt:lpstr>ВС Ю13-14-оф.протокол</vt:lpstr>
      <vt:lpstr>ВС Д 13-14-оф.протокол</vt:lpstr>
      <vt:lpstr>'ВС Д15-16-оф.протокол '!Заголовки_для_печати</vt:lpstr>
      <vt:lpstr>'ВС Ю13-14-оф.протокол'!Заголовки_для_печати</vt:lpstr>
      <vt:lpstr>'ВС Ю15-16-оф.протокол'!Заголовки_для_печати</vt:lpstr>
      <vt:lpstr>'ВС Ю-ки17-18-оф.протокол'!Заголовки_для_печати</vt:lpstr>
      <vt:lpstr>'ВС Ю-ры 17-18-оф.протокол '!Заголовки_для_печати</vt:lpstr>
      <vt:lpstr>'ВС Д 13-14-оф.протокол'!Область_печати</vt:lpstr>
      <vt:lpstr>'ВС Д15-16-оф.протокол '!Область_печати</vt:lpstr>
      <vt:lpstr>'ВС Ю13-14-оф.протокол'!Область_печати</vt:lpstr>
      <vt:lpstr>'ВС Ю15-16-оф.протокол'!Область_печати</vt:lpstr>
      <vt:lpstr>'ВС Ю-ки17-18-оф.протокол'!Область_печати</vt:lpstr>
      <vt:lpstr>'ВС Ю-ры 17-18-оф.протокол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Арсен</cp:lastModifiedBy>
  <dcterms:created xsi:type="dcterms:W3CDTF">2025-03-24T13:07:00Z</dcterms:created>
  <dcterms:modified xsi:type="dcterms:W3CDTF">2025-04-21T10:29:53Z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9E963B7315CE4405B33A9469C40164B5_13</vt:lpwstr>
  </property>
  <property fmtid="{D5CDD505-2E9C-101B-9397-08002B2CF9AE}" pid="3" name="KSOProductBuildVer">
    <vt:lpwstr>1049-12.2.0.20795</vt:lpwstr>
  </property>
</Properties>
</file>