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2023\Шоссе 2023\"/>
    </mc:Choice>
  </mc:AlternateContent>
  <xr:revisionPtr revIDLastSave="0" documentId="13_ncr:1_{BBE1E0C3-8D7B-4E18-BC1E-74B17BDA2BC7}" xr6:coauthVersionLast="47" xr6:coauthVersionMax="47" xr10:uidLastSave="{00000000-0000-0000-0000-000000000000}"/>
  <bookViews>
    <workbookView xWindow="11088" yWindow="168" windowWidth="10068" windowHeight="11940" tabRatio="789" activeTab="1" xr2:uid="{00000000-000D-0000-FFFF-FFFF00000000}"/>
  </bookViews>
  <sheets>
    <sheet name="женщины групп гонка" sheetId="124" r:id="rId1"/>
    <sheet name="юниорки 17-18 групп гонка" sheetId="125" r:id="rId2"/>
  </sheets>
  <definedNames>
    <definedName name="_1_сумма">#REF!</definedName>
    <definedName name="_1_этап">#REF!</definedName>
    <definedName name="_2_сумма">#REF!</definedName>
    <definedName name="_2_этап">#REF!</definedName>
    <definedName name="_3_сумма">#REF!</definedName>
    <definedName name="_3_этап">#REF!</definedName>
    <definedName name="_4_сумма">#REF!</definedName>
    <definedName name="_4_этап">#REF!</definedName>
    <definedName name="_5_сумма">#REF!</definedName>
    <definedName name="_5_этап">#REF!</definedName>
    <definedName name="_6_сумма">#REF!</definedName>
    <definedName name="_6_этап">#REF!</definedName>
    <definedName name="_7_сумма">#REF!</definedName>
    <definedName name="_7_этап">#REF!</definedName>
    <definedName name="_8_сумма">#REF!</definedName>
    <definedName name="_8_этап">#REF!</definedName>
    <definedName name="_9_сумма">#REF!</definedName>
    <definedName name="_9_этап">#REF!</definedName>
    <definedName name="_xlnm.Print_Titles" localSheetId="0">'женщины групп гонка'!$21:$22</definedName>
    <definedName name="_xlnm.Print_Titles" localSheetId="1">'юниорки 17-18 групп гонка'!$21:$22</definedName>
    <definedName name="_xlnm.Print_Area" localSheetId="0">'женщины групп гонка'!$A$1:$L$71</definedName>
    <definedName name="_xlnm.Print_Area" localSheetId="1">'юниорки 17-18 групп гонка'!$A$1:$L$72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4" i="125" l="1"/>
  <c r="J25" i="125"/>
  <c r="J26" i="125"/>
  <c r="J27" i="125"/>
  <c r="J28" i="125"/>
  <c r="J29" i="125"/>
  <c r="J30" i="125"/>
  <c r="J31" i="125"/>
  <c r="J32" i="125"/>
  <c r="J33" i="125"/>
  <c r="J34" i="125"/>
  <c r="J35" i="125"/>
  <c r="J36" i="125"/>
  <c r="J37" i="125"/>
  <c r="J38" i="125"/>
  <c r="J39" i="125"/>
  <c r="J40" i="125"/>
  <c r="J41" i="125"/>
  <c r="J42" i="125"/>
  <c r="I25" i="125"/>
  <c r="I26" i="125"/>
  <c r="I27" i="125"/>
  <c r="I28" i="125"/>
  <c r="I29" i="125"/>
  <c r="I30" i="125"/>
  <c r="I31" i="125"/>
  <c r="I32" i="125"/>
  <c r="I33" i="125"/>
  <c r="I34" i="125"/>
  <c r="I35" i="125"/>
  <c r="I36" i="125"/>
  <c r="I37" i="125"/>
  <c r="I38" i="125"/>
  <c r="I39" i="125"/>
  <c r="I40" i="125"/>
  <c r="I41" i="125"/>
  <c r="I42" i="125"/>
  <c r="I72" i="125"/>
  <c r="G72" i="125"/>
  <c r="D72" i="125"/>
  <c r="H64" i="125"/>
  <c r="L63" i="125"/>
  <c r="H63" i="125"/>
  <c r="L62" i="125"/>
  <c r="H62" i="125"/>
  <c r="L61" i="125"/>
  <c r="H61" i="125"/>
  <c r="L60" i="125"/>
  <c r="H60" i="125"/>
  <c r="L59" i="125"/>
  <c r="L58" i="125"/>
  <c r="L57" i="125"/>
  <c r="I24" i="125"/>
  <c r="J23" i="125"/>
  <c r="J24" i="124"/>
  <c r="J25" i="124"/>
  <c r="J26" i="124"/>
  <c r="J27" i="124"/>
  <c r="J28" i="124"/>
  <c r="J29" i="124"/>
  <c r="J30" i="124"/>
  <c r="J31" i="124"/>
  <c r="J32" i="124"/>
  <c r="J33" i="124"/>
  <c r="J34" i="124"/>
  <c r="J35" i="124"/>
  <c r="J36" i="124"/>
  <c r="J37" i="124"/>
  <c r="J23" i="124"/>
  <c r="H59" i="125" l="1"/>
  <c r="H58" i="125" s="1"/>
  <c r="I25" i="124"/>
  <c r="I26" i="124"/>
  <c r="I27" i="124"/>
  <c r="I28" i="124"/>
  <c r="I29" i="124"/>
  <c r="I30" i="124"/>
  <c r="I31" i="124"/>
  <c r="I32" i="124"/>
  <c r="I33" i="124"/>
  <c r="I34" i="124"/>
  <c r="I35" i="124"/>
  <c r="I36" i="124"/>
  <c r="I37" i="124"/>
  <c r="I24" i="124"/>
  <c r="I71" i="124"/>
  <c r="G71" i="124"/>
  <c r="D71" i="124"/>
  <c r="H63" i="124"/>
  <c r="L62" i="124"/>
  <c r="H62" i="124"/>
  <c r="L61" i="124"/>
  <c r="H61" i="124"/>
  <c r="L60" i="124"/>
  <c r="H60" i="124"/>
  <c r="L59" i="124"/>
  <c r="H59" i="124"/>
  <c r="L58" i="124"/>
  <c r="L57" i="124"/>
  <c r="L56" i="124"/>
  <c r="H58" i="124" l="1"/>
  <c r="H57" i="124" s="1"/>
</calcChain>
</file>

<file path=xl/sharedStrings.xml><?xml version="1.0" encoding="utf-8"?>
<sst xmlns="http://schemas.openxmlformats.org/spreadsheetml/2006/main" count="352" uniqueCount="147">
  <si>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</si>
  <si>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</si>
  <si>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</si>
  <si>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</si>
  <si>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</si>
  <si>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</si>
  <si>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</si>
  <si>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</si>
  <si>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</si>
  <si>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</si>
  <si>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</si>
  <si>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</si>
  <si>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</si>
  <si>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</si>
  <si>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</si>
  <si>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</si>
  <si>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</si>
  <si>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</si>
  <si>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</si>
  <si>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</si>
  <si>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СКОРОСТЬ км/ч</t>
  </si>
  <si>
    <t>МС</t>
  </si>
  <si>
    <t>ОТСТАВАНИЕ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</si>
  <si>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</si>
  <si>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</si>
  <si>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</si>
  <si>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</si>
  <si>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</si>
  <si>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</si>
  <si>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</si>
  <si>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</si>
  <si>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СУММА ПОЛОЖИТЕЛЬНЫХ ПЕРЕПАДОВ ВЫСОТЫ НА ДИСТАНЦИИ (ТС):</t>
  </si>
  <si>
    <t>1 СР</t>
  </si>
  <si>
    <t>ДАТА РОЖД.</t>
  </si>
  <si>
    <t>Дисквалифицировано</t>
  </si>
  <si>
    <t>UCI ID</t>
  </si>
  <si>
    <t>Лимит времени</t>
  </si>
  <si>
    <t>ИТОГОВЫЙ ПРОТОКОЛ</t>
  </si>
  <si>
    <t>МАКСИМАЛЬНЫЙ ПЕРЕПАД (HD):</t>
  </si>
  <si>
    <t>ВЫПОЛНЕНИЕ НТУ ЕВСК</t>
  </si>
  <si>
    <t>НФ</t>
  </si>
  <si>
    <t>СУДЬЯ НА ФИНИШЕ</t>
  </si>
  <si>
    <t>2 СР</t>
  </si>
  <si>
    <t>3 СР</t>
  </si>
  <si>
    <t>МЕСТО ПРОВЕДЕНИЯ: г. Уфа</t>
  </si>
  <si>
    <t>МИНИСТЕРСТВО СПОРТА РЕСПУБЛИКИ БАШКОРТОСТАН</t>
  </si>
  <si>
    <t>МИНИСТЕРСТВО СПОРТА РОССИЙСКОЙ ФЕДЕРАЦИИ</t>
  </si>
  <si>
    <t>ФЕДЕРАЦИЯ ВЕЛОСИПЕДНОГО СПОРТА РОССИИ</t>
  </si>
  <si>
    <t>ФЕДЕРАЦИЯ ВЕЛОСИПЕДНОГО СПОРТА РЕСПУБЛИКИ БАШКОРТОСТАН</t>
  </si>
  <si>
    <t>Ветер:</t>
  </si>
  <si>
    <t>ДИСТАНЦИЯ: ДЛИНА КРУГА/КРУГОВ</t>
  </si>
  <si>
    <t>шоссе - групповая гонка</t>
  </si>
  <si>
    <t>Республика Башкортостан</t>
  </si>
  <si>
    <t>Барканова М.В. (ВК, Великие Луки)</t>
  </si>
  <si>
    <t>Мухамадеева Н.С. (1К., Республика Башкортостан)</t>
  </si>
  <si>
    <t>Мухамадеев Р.Р. (1К., Республика Башкортостан)</t>
  </si>
  <si>
    <t>Иркутская обл.</t>
  </si>
  <si>
    <t>Санкт-Петербург</t>
  </si>
  <si>
    <t>Удмуртская Республика</t>
  </si>
  <si>
    <t>Краснодарский край</t>
  </si>
  <si>
    <t>Свердловская обл.</t>
  </si>
  <si>
    <t>Республика Адыгея</t>
  </si>
  <si>
    <t>Хабаровский край</t>
  </si>
  <si>
    <t>Тюменская обл.</t>
  </si>
  <si>
    <t>Самарская обл.</t>
  </si>
  <si>
    <t>Москва</t>
  </si>
  <si>
    <t>Осадки: солнечно, без осадков</t>
  </si>
  <si>
    <t>НАЗВАНИЕ ТРАССЫ / РЕГ. НОМЕР: "Биатлон"</t>
  </si>
  <si>
    <t>№ ВРВС: 0080601611Я</t>
  </si>
  <si>
    <t>НС</t>
  </si>
  <si>
    <t>Влажность: 46 %</t>
  </si>
  <si>
    <t>ДАТА ПРОВЕДЕНИЯ: 26 июля 2023 г.</t>
  </si>
  <si>
    <t>ВСЕРОССИЙСКИЕ СОРЕВНОВАНИЯ</t>
  </si>
  <si>
    <t>Женщины</t>
  </si>
  <si>
    <t xml:space="preserve">НАЧАЛО ГОНКИ: 15ч 30м </t>
  </si>
  <si>
    <t>ОКОНЧАНИЕ ГОНКИ:  18ч 00м</t>
  </si>
  <si>
    <t>№ ЕКП 2023: 31318</t>
  </si>
  <si>
    <t>4 км/18</t>
  </si>
  <si>
    <t>Уварова Марина</t>
  </si>
  <si>
    <t>Гареева Айгуль</t>
  </si>
  <si>
    <t>Самсонова Анастасия</t>
  </si>
  <si>
    <t>Бунеева Дарья</t>
  </si>
  <si>
    <t>Фомина Дарья</t>
  </si>
  <si>
    <t>Третьякова Евгения</t>
  </si>
  <si>
    <t>Колесникова Виктория</t>
  </si>
  <si>
    <t>Канеева Дарья</t>
  </si>
  <si>
    <t>Симакова Алена</t>
  </si>
  <si>
    <t>Булатова Влада</t>
  </si>
  <si>
    <t>Дмитроц Карина</t>
  </si>
  <si>
    <t>Жапарова Регина</t>
  </si>
  <si>
    <t>Прозорова Елизавета</t>
  </si>
  <si>
    <t>Рузукулова Дильназ</t>
  </si>
  <si>
    <t>Достовалова Елизавета</t>
  </si>
  <si>
    <t>Чуренкова Таисия</t>
  </si>
  <si>
    <t>Ошуркова Елизавета</t>
  </si>
  <si>
    <t>Мартынова Гюнель</t>
  </si>
  <si>
    <t>Арчибасова Елизавета</t>
  </si>
  <si>
    <t>Могилевская Анастасия</t>
  </si>
  <si>
    <t>Цымбалюк Ксения</t>
  </si>
  <si>
    <t>Фадеева Екатерина</t>
  </si>
  <si>
    <t>Новикова Кристина</t>
  </si>
  <si>
    <t>Кузнецова Ирина</t>
  </si>
  <si>
    <t>Печерских Анастасия</t>
  </si>
  <si>
    <t>Бавыкина Елизавета</t>
  </si>
  <si>
    <t>Тисленко Елизавета</t>
  </si>
  <si>
    <t>Тисленко Дарья</t>
  </si>
  <si>
    <t>Ариткулова Элеонора</t>
  </si>
  <si>
    <t>Васильева Ольга</t>
  </si>
  <si>
    <t>Мохова Алена</t>
  </si>
  <si>
    <t>Температура: +28+29</t>
  </si>
  <si>
    <t>ВК</t>
  </si>
  <si>
    <t>Республика Казахстан</t>
  </si>
  <si>
    <t>Юниорки 17-18 лет</t>
  </si>
  <si>
    <t>ОКОНЧАНИЕ ГОНКИ:  18ч 05м</t>
  </si>
  <si>
    <t>4 км/17</t>
  </si>
  <si>
    <t>Рыбина Светлана</t>
  </si>
  <si>
    <t>Щекотова Анастасия</t>
  </si>
  <si>
    <t>Ружникова Анастасия</t>
  </si>
  <si>
    <t>Стрижева Ксения</t>
  </si>
  <si>
    <t>Балухина Ариадна</t>
  </si>
  <si>
    <t>Бушмелева Виктория</t>
  </si>
  <si>
    <t>Сычева Марина</t>
  </si>
  <si>
    <t>Ковязина Валерия</t>
  </si>
  <si>
    <t>Сагдиева Асия</t>
  </si>
  <si>
    <t>Фатеева Александра</t>
  </si>
  <si>
    <t>Халитова Алина</t>
  </si>
  <si>
    <t>Вавилина Афида</t>
  </si>
  <si>
    <t>Гладченко Татьяна</t>
  </si>
  <si>
    <t>Винник Ангелина</t>
  </si>
  <si>
    <t>Проценко Ольга</t>
  </si>
  <si>
    <t>Обрезкова Анна</t>
  </si>
  <si>
    <t>Булыгина Мария</t>
  </si>
  <si>
    <t>Грязнова Дарья</t>
  </si>
  <si>
    <t>Акулаева Екатерина</t>
  </si>
  <si>
    <t>Алексеева Ангелина</t>
  </si>
  <si>
    <t>Мучкаева Людмила</t>
  </si>
  <si>
    <t>Короткая Анастасия</t>
  </si>
  <si>
    <t>Самарская обл</t>
  </si>
  <si>
    <t>Кисиева Арина</t>
  </si>
  <si>
    <t>Выволокина Анастасия</t>
  </si>
  <si>
    <t>Бек Анастасия</t>
  </si>
  <si>
    <t>Журавлева Екатерина</t>
  </si>
  <si>
    <t>Желонкина Софья</t>
  </si>
  <si>
    <t>Давыдовская Ольга</t>
  </si>
  <si>
    <t>Крапивина Дарья</t>
  </si>
  <si>
    <t>Брюхова Мария</t>
  </si>
  <si>
    <t>Бор Елизавета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</si>
</sst>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"/>
    <numFmt numFmtId="165" formatCode="hh:mm:ss"/>
    <numFmt numFmtId="166" formatCode="h:mm:ss.00"/>
  </numFmts>
  <fonts count="2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indexed="64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 style="double">
        <color indexed="64"/>
      </top>
      <bottom/>
      <diagonal/>
    </border>
    <border>
      <left/>
      <right style="double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44">
    <xf numFmtId="0" fontId="0" fillId="0" borderId="0" xfId="0"/>
    <xf numFmtId="0" fontId="5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11" fillId="0" borderId="8" xfId="2" applyFont="1" applyBorder="1" applyAlignment="1">
      <alignment horizontal="left" vertical="center"/>
    </xf>
    <xf numFmtId="0" fontId="12" fillId="0" borderId="2" xfId="2" applyFont="1" applyBorder="1" applyAlignment="1">
      <alignment horizontal="center" vertical="center"/>
    </xf>
    <xf numFmtId="1" fontId="12" fillId="0" borderId="2" xfId="2" applyNumberFormat="1" applyFont="1" applyBorder="1" applyAlignment="1">
      <alignment horizontal="center" vertical="center"/>
    </xf>
    <xf numFmtId="0" fontId="12" fillId="0" borderId="2" xfId="2" applyFont="1" applyBorder="1" applyAlignment="1">
      <alignment vertical="center"/>
    </xf>
    <xf numFmtId="0" fontId="14" fillId="0" borderId="9" xfId="2" applyFont="1" applyBorder="1" applyAlignment="1">
      <alignment horizontal="right" vertical="center"/>
    </xf>
    <xf numFmtId="0" fontId="11" fillId="0" borderId="10" xfId="2" applyFont="1" applyBorder="1" applyAlignment="1">
      <alignment horizontal="left" vertical="center"/>
    </xf>
    <xf numFmtId="0" fontId="12" fillId="0" borderId="3" xfId="2" applyFont="1" applyBorder="1" applyAlignment="1">
      <alignment horizontal="center" vertical="center"/>
    </xf>
    <xf numFmtId="0" fontId="12" fillId="0" borderId="3" xfId="2" applyFont="1" applyBorder="1" applyAlignment="1">
      <alignment vertical="center"/>
    </xf>
    <xf numFmtId="0" fontId="14" fillId="0" borderId="11" xfId="2" applyFont="1" applyBorder="1" applyAlignment="1">
      <alignment horizontal="right" vertical="center"/>
    </xf>
    <xf numFmtId="0" fontId="11" fillId="0" borderId="12" xfId="2" applyFont="1" applyBorder="1" applyAlignment="1">
      <alignment vertical="center"/>
    </xf>
    <xf numFmtId="0" fontId="11" fillId="0" borderId="5" xfId="2" applyFont="1" applyBorder="1" applyAlignment="1">
      <alignment horizontal="center" vertical="center"/>
    </xf>
    <xf numFmtId="0" fontId="11" fillId="0" borderId="5" xfId="2" applyFont="1" applyBorder="1" applyAlignment="1">
      <alignment vertical="center"/>
    </xf>
    <xf numFmtId="0" fontId="12" fillId="0" borderId="5" xfId="2" applyFont="1" applyBorder="1" applyAlignment="1">
      <alignment vertical="center"/>
    </xf>
    <xf numFmtId="0" fontId="12" fillId="0" borderId="5" xfId="2" applyFont="1" applyBorder="1" applyAlignment="1">
      <alignment horizontal="right" vertical="center"/>
    </xf>
    <xf numFmtId="0" fontId="11" fillId="0" borderId="5" xfId="2" applyFont="1" applyBorder="1" applyAlignment="1">
      <alignment horizontal="left" vertical="center"/>
    </xf>
    <xf numFmtId="0" fontId="5" fillId="0" borderId="5" xfId="2" applyFont="1" applyBorder="1" applyAlignment="1">
      <alignment vertical="center"/>
    </xf>
    <xf numFmtId="0" fontId="5" fillId="0" borderId="22" xfId="2" applyFont="1" applyBorder="1" applyAlignment="1">
      <alignment horizontal="center" vertical="center"/>
    </xf>
    <xf numFmtId="0" fontId="5" fillId="0" borderId="22" xfId="2" applyFont="1" applyBorder="1" applyAlignment="1">
      <alignment vertical="center"/>
    </xf>
    <xf numFmtId="0" fontId="9" fillId="0" borderId="0" xfId="2" applyFont="1" applyAlignment="1">
      <alignment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justify"/>
    </xf>
    <xf numFmtId="0" fontId="17" fillId="0" borderId="0" xfId="8" applyFont="1" applyAlignment="1">
      <alignment vertical="center" wrapText="1"/>
    </xf>
    <xf numFmtId="0" fontId="15" fillId="0" borderId="0" xfId="2" applyFont="1" applyAlignment="1">
      <alignment horizontal="center" vertical="center" wrapText="1"/>
    </xf>
    <xf numFmtId="164" fontId="15" fillId="0" borderId="0" xfId="2" applyNumberFormat="1" applyFont="1" applyAlignment="1">
      <alignment horizontal="center" vertical="center" wrapText="1"/>
    </xf>
    <xf numFmtId="0" fontId="15" fillId="0" borderId="0" xfId="2" applyFont="1" applyAlignment="1">
      <alignment vertical="center" wrapText="1"/>
    </xf>
    <xf numFmtId="49" fontId="12" fillId="0" borderId="4" xfId="2" applyNumberFormat="1" applyFont="1" applyBorder="1" applyAlignment="1">
      <alignment vertical="center"/>
    </xf>
    <xf numFmtId="49" fontId="12" fillId="0" borderId="0" xfId="2" applyNumberFormat="1" applyFont="1" applyAlignment="1">
      <alignment vertical="center"/>
    </xf>
    <xf numFmtId="49" fontId="12" fillId="0" borderId="13" xfId="2" applyNumberFormat="1" applyFont="1" applyBorder="1" applyAlignment="1">
      <alignment vertical="center"/>
    </xf>
    <xf numFmtId="0" fontId="12" fillId="0" borderId="12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49" fontId="12" fillId="0" borderId="5" xfId="2" applyNumberFormat="1" applyFont="1" applyBorder="1" applyAlignment="1">
      <alignment horizontal="left" vertical="center"/>
    </xf>
    <xf numFmtId="14" fontId="12" fillId="0" borderId="3" xfId="2" applyNumberFormat="1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4" xfId="4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2" fontId="5" fillId="0" borderId="4" xfId="0" applyNumberFormat="1" applyFont="1" applyBorder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8" fillId="0" borderId="1" xfId="8" applyFont="1" applyBorder="1" applyAlignment="1">
      <alignment horizontal="center" vertical="center" wrapText="1"/>
    </xf>
    <xf numFmtId="0" fontId="6" fillId="0" borderId="5" xfId="2" applyFont="1" applyBorder="1" applyAlignment="1">
      <alignment horizontal="left" vertical="center"/>
    </xf>
    <xf numFmtId="1" fontId="5" fillId="0" borderId="1" xfId="2" applyNumberFormat="1" applyFont="1" applyBorder="1" applyAlignment="1">
      <alignment horizontal="center" vertical="center"/>
    </xf>
    <xf numFmtId="0" fontId="11" fillId="2" borderId="19" xfId="2" applyFont="1" applyFill="1" applyBorder="1" applyAlignment="1">
      <alignment vertical="center"/>
    </xf>
    <xf numFmtId="49" fontId="12" fillId="0" borderId="5" xfId="2" applyNumberFormat="1" applyFont="1" applyBorder="1" applyAlignment="1">
      <alignment horizontal="right" vertical="center"/>
    </xf>
    <xf numFmtId="0" fontId="12" fillId="0" borderId="6" xfId="2" applyFont="1" applyBorder="1" applyAlignment="1">
      <alignment horizontal="center" vertical="center"/>
    </xf>
    <xf numFmtId="9" fontId="12" fillId="0" borderId="5" xfId="2" applyNumberFormat="1" applyFont="1" applyBorder="1" applyAlignment="1">
      <alignment horizontal="right" vertical="center"/>
    </xf>
    <xf numFmtId="0" fontId="12" fillId="0" borderId="12" xfId="2" applyFont="1" applyBorder="1" applyAlignment="1">
      <alignment horizontal="left" vertical="center"/>
    </xf>
    <xf numFmtId="0" fontId="5" fillId="0" borderId="12" xfId="2" applyFont="1" applyBorder="1" applyAlignment="1">
      <alignment vertical="center"/>
    </xf>
    <xf numFmtId="0" fontId="3" fillId="0" borderId="12" xfId="0" applyFont="1" applyBorder="1" applyAlignment="1"/>
    <xf numFmtId="0" fontId="11" fillId="3" borderId="2" xfId="0" applyFont="1" applyFill="1" applyBorder="1" applyAlignment="1">
      <alignment vertical="center"/>
    </xf>
    <xf numFmtId="0" fontId="5" fillId="0" borderId="3" xfId="2" applyFont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12" fillId="0" borderId="30" xfId="0" applyFont="1" applyFill="1" applyBorder="1" applyAlignment="1">
      <alignment horizontal="right" vertical="center"/>
    </xf>
    <xf numFmtId="0" fontId="12" fillId="0" borderId="4" xfId="0" applyFont="1" applyFill="1" applyBorder="1" applyAlignment="1">
      <alignment horizontal="right" vertical="center"/>
    </xf>
    <xf numFmtId="0" fontId="5" fillId="0" borderId="0" xfId="2" applyFont="1" applyBorder="1" applyAlignment="1">
      <alignment vertical="center"/>
    </xf>
    <xf numFmtId="14" fontId="5" fillId="0" borderId="1" xfId="0" applyNumberFormat="1" applyFont="1" applyBorder="1" applyAlignment="1">
      <alignment horizontal="center" vertical="center"/>
    </xf>
    <xf numFmtId="166" fontId="9" fillId="0" borderId="4" xfId="0" applyNumberFormat="1" applyFont="1" applyBorder="1" applyAlignment="1">
      <alignment horizontal="left" vertical="center"/>
    </xf>
    <xf numFmtId="0" fontId="11" fillId="0" borderId="13" xfId="2" applyFont="1" applyBorder="1" applyAlignment="1">
      <alignment horizontal="left" vertical="center"/>
    </xf>
    <xf numFmtId="166" fontId="9" fillId="0" borderId="31" xfId="0" applyNumberFormat="1" applyFont="1" applyBorder="1" applyAlignment="1">
      <alignment horizontal="left" vertical="center"/>
    </xf>
    <xf numFmtId="0" fontId="5" fillId="0" borderId="17" xfId="2" applyFont="1" applyBorder="1" applyAlignment="1">
      <alignment vertical="center"/>
    </xf>
    <xf numFmtId="0" fontId="6" fillId="0" borderId="17" xfId="2" applyFont="1" applyBorder="1" applyAlignment="1">
      <alignment horizontal="left" vertical="center"/>
    </xf>
    <xf numFmtId="0" fontId="11" fillId="0" borderId="17" xfId="2" applyFont="1" applyBorder="1" applyAlignment="1">
      <alignment horizontal="left" vertical="center"/>
    </xf>
    <xf numFmtId="0" fontId="11" fillId="0" borderId="16" xfId="2" applyFont="1" applyBorder="1" applyAlignment="1">
      <alignment vertical="center"/>
    </xf>
    <xf numFmtId="0" fontId="5" fillId="0" borderId="17" xfId="2" applyFont="1" applyBorder="1" applyAlignment="1">
      <alignment horizontal="center" vertical="center"/>
    </xf>
    <xf numFmtId="0" fontId="12" fillId="0" borderId="17" xfId="2" applyFont="1" applyBorder="1" applyAlignment="1">
      <alignment horizontal="right" vertical="center"/>
    </xf>
    <xf numFmtId="0" fontId="12" fillId="0" borderId="32" xfId="0" applyFont="1" applyFill="1" applyBorder="1" applyAlignment="1">
      <alignment horizontal="right" vertical="center"/>
    </xf>
    <xf numFmtId="165" fontId="5" fillId="0" borderId="15" xfId="2" applyNumberFormat="1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5" fillId="0" borderId="13" xfId="2" applyFont="1" applyBorder="1" applyAlignment="1">
      <alignment vertical="center"/>
    </xf>
    <xf numFmtId="0" fontId="11" fillId="0" borderId="17" xfId="2" applyFont="1" applyBorder="1" applyAlignment="1">
      <alignment horizontal="center" vertical="center"/>
    </xf>
    <xf numFmtId="0" fontId="11" fillId="0" borderId="18" xfId="2" applyFont="1" applyBorder="1" applyAlignment="1">
      <alignment horizontal="right" vertical="center"/>
    </xf>
    <xf numFmtId="0" fontId="5" fillId="0" borderId="14" xfId="2" applyNumberFormat="1" applyFont="1" applyBorder="1" applyAlignment="1">
      <alignment horizontal="center" vertical="center"/>
    </xf>
    <xf numFmtId="0" fontId="5" fillId="0" borderId="1" xfId="2" applyNumberFormat="1" applyFont="1" applyBorder="1" applyAlignment="1" applyProtection="1">
      <alignment horizontal="center" vertical="center" wrapText="1"/>
      <protection locked="0"/>
    </xf>
    <xf numFmtId="0" fontId="5" fillId="0" borderId="1" xfId="0" applyNumberFormat="1" applyFont="1" applyBorder="1" applyAlignment="1">
      <alignment horizontal="center" vertical="center" wrapText="1"/>
    </xf>
    <xf numFmtId="165" fontId="5" fillId="0" borderId="1" xfId="2" applyNumberFormat="1" applyFont="1" applyBorder="1" applyAlignment="1">
      <alignment horizontal="center" vertical="center"/>
    </xf>
    <xf numFmtId="165" fontId="5" fillId="0" borderId="1" xfId="2" applyNumberFormat="1" applyFont="1" applyBorder="1" applyAlignment="1">
      <alignment vertical="center"/>
    </xf>
    <xf numFmtId="165" fontId="5" fillId="0" borderId="1" xfId="0" applyNumberFormat="1" applyFont="1" applyBorder="1" applyAlignment="1">
      <alignment horizontal="center" vertical="center"/>
    </xf>
    <xf numFmtId="0" fontId="5" fillId="0" borderId="27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29" xfId="2" applyFont="1" applyBorder="1" applyAlignment="1">
      <alignment horizontal="center" vertical="center"/>
    </xf>
    <xf numFmtId="0" fontId="5" fillId="0" borderId="33" xfId="2" applyNumberFormat="1" applyFont="1" applyBorder="1" applyAlignment="1">
      <alignment horizontal="center" vertical="center"/>
    </xf>
    <xf numFmtId="0" fontId="5" fillId="0" borderId="34" xfId="2" applyNumberFormat="1" applyFont="1" applyBorder="1" applyAlignment="1" applyProtection="1">
      <alignment horizontal="center" vertical="center" wrapText="1"/>
      <protection locked="0"/>
    </xf>
    <xf numFmtId="0" fontId="5" fillId="0" borderId="34" xfId="0" applyNumberFormat="1" applyFont="1" applyBorder="1" applyAlignment="1">
      <alignment horizontal="center" vertical="center" wrapText="1"/>
    </xf>
    <xf numFmtId="0" fontId="5" fillId="0" borderId="34" xfId="0" applyFont="1" applyBorder="1" applyAlignment="1">
      <alignment horizontal="left" vertical="center" wrapText="1"/>
    </xf>
    <xf numFmtId="14" fontId="5" fillId="0" borderId="34" xfId="0" applyNumberFormat="1" applyFont="1" applyBorder="1" applyAlignment="1">
      <alignment horizontal="center" vertical="center"/>
    </xf>
    <xf numFmtId="164" fontId="5" fillId="0" borderId="34" xfId="0" applyNumberFormat="1" applyFont="1" applyBorder="1" applyAlignment="1">
      <alignment horizontal="center" vertical="center" wrapText="1"/>
    </xf>
    <xf numFmtId="0" fontId="18" fillId="0" borderId="34" xfId="8" applyFont="1" applyBorder="1" applyAlignment="1">
      <alignment horizontal="center" vertical="center" wrapText="1"/>
    </xf>
    <xf numFmtId="2" fontId="5" fillId="0" borderId="34" xfId="0" applyNumberFormat="1" applyFont="1" applyBorder="1" applyAlignment="1">
      <alignment horizontal="center" vertical="center"/>
    </xf>
    <xf numFmtId="1" fontId="5" fillId="0" borderId="34" xfId="2" applyNumberFormat="1" applyFont="1" applyBorder="1" applyAlignment="1">
      <alignment horizontal="center" vertical="center"/>
    </xf>
    <xf numFmtId="165" fontId="5" fillId="0" borderId="35" xfId="2" applyNumberFormat="1" applyFont="1" applyBorder="1" applyAlignment="1">
      <alignment horizontal="center" vertical="center"/>
    </xf>
    <xf numFmtId="0" fontId="19" fillId="0" borderId="0" xfId="2" applyFont="1" applyAlignment="1">
      <alignment vertical="center"/>
    </xf>
    <xf numFmtId="0" fontId="5" fillId="0" borderId="27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29" xfId="2" applyFont="1" applyBorder="1" applyAlignment="1">
      <alignment horizontal="center" vertical="center"/>
    </xf>
    <xf numFmtId="0" fontId="5" fillId="0" borderId="27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29" xfId="2" applyFont="1" applyBorder="1" applyAlignment="1">
      <alignment horizontal="center" vertical="center"/>
    </xf>
    <xf numFmtId="0" fontId="11" fillId="2" borderId="26" xfId="2" applyFont="1" applyFill="1" applyBorder="1" applyAlignment="1">
      <alignment horizontal="center" vertical="center"/>
    </xf>
    <xf numFmtId="0" fontId="11" fillId="2" borderId="7" xfId="2" applyFont="1" applyFill="1" applyBorder="1" applyAlignment="1">
      <alignment horizontal="center" vertical="center"/>
    </xf>
    <xf numFmtId="0" fontId="14" fillId="2" borderId="12" xfId="2" applyFont="1" applyFill="1" applyBorder="1" applyAlignment="1">
      <alignment horizontal="center" vertical="center"/>
    </xf>
    <xf numFmtId="0" fontId="14" fillId="2" borderId="5" xfId="2" applyFont="1" applyFill="1" applyBorder="1" applyAlignment="1">
      <alignment horizontal="center" vertical="center"/>
    </xf>
    <xf numFmtId="0" fontId="14" fillId="2" borderId="13" xfId="2" applyFont="1" applyFill="1" applyBorder="1" applyAlignment="1">
      <alignment horizontal="center" vertical="center"/>
    </xf>
    <xf numFmtId="0" fontId="11" fillId="2" borderId="19" xfId="2" applyFont="1" applyFill="1" applyBorder="1" applyAlignment="1">
      <alignment horizontal="center" vertical="center"/>
    </xf>
    <xf numFmtId="0" fontId="11" fillId="2" borderId="21" xfId="2" applyFont="1" applyFill="1" applyBorder="1" applyAlignment="1">
      <alignment horizontal="center" vertical="center"/>
    </xf>
    <xf numFmtId="0" fontId="8" fillId="0" borderId="27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29" xfId="2" applyFont="1" applyBorder="1" applyAlignment="1">
      <alignment horizontal="center" vertical="center"/>
    </xf>
    <xf numFmtId="0" fontId="9" fillId="2" borderId="24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9" fillId="2" borderId="25" xfId="2" applyFont="1" applyFill="1" applyBorder="1" applyAlignment="1">
      <alignment horizontal="center" vertical="center" wrapText="1"/>
    </xf>
    <xf numFmtId="0" fontId="9" fillId="2" borderId="15" xfId="2" applyFont="1" applyFill="1" applyBorder="1" applyAlignment="1">
      <alignment horizontal="center" vertical="center" wrapText="1"/>
    </xf>
    <xf numFmtId="0" fontId="9" fillId="2" borderId="24" xfId="3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8" fillId="0" borderId="20" xfId="2" applyFont="1" applyBorder="1" applyAlignment="1">
      <alignment horizontal="center" vertical="center"/>
    </xf>
    <xf numFmtId="21" fontId="9" fillId="2" borderId="24" xfId="3" applyNumberFormat="1" applyFont="1" applyFill="1" applyBorder="1" applyAlignment="1">
      <alignment horizontal="center" vertical="center" wrapText="1"/>
    </xf>
    <xf numFmtId="21" fontId="9" fillId="2" borderId="1" xfId="3" applyNumberFormat="1" applyFont="1" applyFill="1" applyBorder="1" applyAlignment="1">
      <alignment horizontal="center" vertical="center" wrapText="1"/>
    </xf>
    <xf numFmtId="0" fontId="10" fillId="0" borderId="26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10" fillId="0" borderId="28" xfId="2" applyFont="1" applyBorder="1" applyAlignment="1">
      <alignment horizontal="center" vertical="center"/>
    </xf>
    <xf numFmtId="0" fontId="10" fillId="0" borderId="27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29" xfId="2" applyFont="1" applyBorder="1" applyAlignment="1">
      <alignment horizontal="center" vertical="center"/>
    </xf>
    <xf numFmtId="0" fontId="11" fillId="2" borderId="12" xfId="2" applyFont="1" applyFill="1" applyBorder="1" applyAlignment="1">
      <alignment horizontal="center" vertical="center"/>
    </xf>
    <xf numFmtId="0" fontId="11" fillId="2" borderId="5" xfId="2" applyFont="1" applyFill="1" applyBorder="1" applyAlignment="1">
      <alignment horizontal="center" vertical="center"/>
    </xf>
    <xf numFmtId="0" fontId="11" fillId="2" borderId="6" xfId="2" applyFont="1" applyFill="1" applyBorder="1" applyAlignment="1">
      <alignment horizontal="center" vertical="center"/>
    </xf>
    <xf numFmtId="0" fontId="9" fillId="2" borderId="23" xfId="2" applyFont="1" applyFill="1" applyBorder="1" applyAlignment="1">
      <alignment horizontal="center" vertical="center"/>
    </xf>
    <xf numFmtId="0" fontId="9" fillId="2" borderId="14" xfId="2" applyFont="1" applyFill="1" applyBorder="1" applyAlignment="1">
      <alignment horizontal="center" vertical="center"/>
    </xf>
    <xf numFmtId="0" fontId="11" fillId="2" borderId="4" xfId="2" applyFont="1" applyFill="1" applyBorder="1" applyAlignment="1">
      <alignment horizontal="center" vertical="center"/>
    </xf>
    <xf numFmtId="0" fontId="11" fillId="2" borderId="13" xfId="2" applyFont="1" applyFill="1" applyBorder="1" applyAlignment="1">
      <alignment horizontal="center" vertical="center"/>
    </xf>
    <xf numFmtId="0" fontId="19" fillId="0" borderId="16" xfId="2" applyFont="1" applyBorder="1" applyAlignment="1">
      <alignment horizontal="center" vertical="center"/>
    </xf>
    <xf numFmtId="0" fontId="19" fillId="0" borderId="17" xfId="2" applyFont="1" applyBorder="1" applyAlignment="1">
      <alignment horizontal="center" vertical="center"/>
    </xf>
    <xf numFmtId="0" fontId="19" fillId="0" borderId="18" xfId="2" applyFont="1" applyBorder="1" applyAlignment="1">
      <alignment horizontal="center" vertical="center"/>
    </xf>
    <xf numFmtId="21" fontId="5" fillId="0" borderId="1" xfId="2" applyNumberFormat="1" applyFont="1" applyBorder="1" applyAlignment="1">
      <alignment horizontal="center" vertical="center"/>
    </xf>
    <xf numFmtId="21" fontId="5" fillId="0" borderId="1" xfId="2" applyNumberFormat="1" applyFont="1" applyBorder="1" applyAlignment="1">
      <alignment vertical="center"/>
    </xf>
    <xf numFmtId="21" fontId="5" fillId="0" borderId="1" xfId="0" applyNumberFormat="1" applyFont="1" applyBorder="1" applyAlignment="1">
      <alignment horizontal="center" vertical="center"/>
    </xf>
    <xf numFmtId="21" fontId="5" fillId="0" borderId="34" xfId="2" applyNumberFormat="1" applyFont="1" applyBorder="1" applyAlignment="1">
      <alignment horizontal="center" vertical="center"/>
    </xf>
    <xf numFmtId="21" fontId="5" fillId="0" borderId="34" xfId="0" applyNumberFormat="1" applyFont="1" applyBorder="1" applyAlignment="1">
      <alignment horizontal="center" vertical="center"/>
    </xf>
  </cellXfs>
  <cellStyles count="9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_1" xfId="8" xr:uid="{00000000-0005-0000-0000-000007000000}"/>
    <cellStyle name="Обычный_Стартовый протокол Смирнов_20101106_Results" xfId="3" xr:uid="{00000000-0005-0000-0000-000008000000}"/>
  </cellStyles>
  <dxfs count="6"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9" defaultPivotStyle="PivotStyleLight16"/>
  <colors>
    <mruColors>
      <color rgb="FFFFC7CE"/>
      <color rgb="FF9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102219</xdr:colOff>
      <xdr:row>0</xdr:row>
      <xdr:rowOff>74341</xdr:rowOff>
    </xdr:from>
    <xdr:ext cx="609600" cy="674915"/>
    <xdr:pic>
      <xdr:nvPicPr>
        <xdr:cNvPr id="2" name="image3.jpeg">
          <a:extLst>
            <a:ext uri="{FF2B5EF4-FFF2-40B4-BE49-F238E27FC236}">
              <a16:creationId xmlns:a16="http://schemas.microsoft.com/office/drawing/2014/main" id="{327928B2-FC12-4BAB-9947-6137F57A6DE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5869" t="6976" r="5739" b="86369"/>
        <a:stretch/>
      </xdr:blipFill>
      <xdr:spPr>
        <a:xfrm>
          <a:off x="9421479" y="74341"/>
          <a:ext cx="609600" cy="674915"/>
        </a:xfrm>
        <a:prstGeom prst="rect">
          <a:avLst/>
        </a:prstGeom>
      </xdr:spPr>
    </xdr:pic>
    <xdr:clientData/>
  </xdr:oneCellAnchor>
  <xdr:twoCellAnchor editAs="oneCell">
    <xdr:from>
      <xdr:col>0</xdr:col>
      <xdr:colOff>343830</xdr:colOff>
      <xdr:row>2</xdr:row>
      <xdr:rowOff>167268</xdr:rowOff>
    </xdr:from>
    <xdr:to>
      <xdr:col>1</xdr:col>
      <xdr:colOff>439324</xdr:colOff>
      <xdr:row>3</xdr:row>
      <xdr:rowOff>252483</xdr:rowOff>
    </xdr:to>
    <xdr:pic>
      <xdr:nvPicPr>
        <xdr:cNvPr id="3" name="image3.png">
          <a:extLst>
            <a:ext uri="{FF2B5EF4-FFF2-40B4-BE49-F238E27FC236}">
              <a16:creationId xmlns:a16="http://schemas.microsoft.com/office/drawing/2014/main" id="{1C7CBD99-F287-4E0B-8D4D-B9DD44B08E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830" y="700668"/>
          <a:ext cx="575554" cy="351915"/>
        </a:xfrm>
        <a:prstGeom prst="rect">
          <a:avLst/>
        </a:prstGeom>
      </xdr:spPr>
    </xdr:pic>
    <xdr:clientData/>
  </xdr:twoCellAnchor>
  <xdr:twoCellAnchor editAs="oneCell">
    <xdr:from>
      <xdr:col>11</xdr:col>
      <xdr:colOff>83635</xdr:colOff>
      <xdr:row>2</xdr:row>
      <xdr:rowOff>167268</xdr:rowOff>
    </xdr:from>
    <xdr:to>
      <xdr:col>11</xdr:col>
      <xdr:colOff>742003</xdr:colOff>
      <xdr:row>4</xdr:row>
      <xdr:rowOff>44345</xdr:rowOff>
    </xdr:to>
    <xdr:pic>
      <xdr:nvPicPr>
        <xdr:cNvPr id="4" name="image5.jpeg">
          <a:extLst>
            <a:ext uri="{FF2B5EF4-FFF2-40B4-BE49-F238E27FC236}">
              <a16:creationId xmlns:a16="http://schemas.microsoft.com/office/drawing/2014/main" id="{7480B157-FCEB-46CD-8F95-7A838190E8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02895" y="700668"/>
          <a:ext cx="658368" cy="410477"/>
        </a:xfrm>
        <a:prstGeom prst="rect">
          <a:avLst/>
        </a:prstGeom>
      </xdr:spPr>
    </xdr:pic>
    <xdr:clientData/>
  </xdr:twoCellAnchor>
  <xdr:twoCellAnchor editAs="oneCell">
    <xdr:from>
      <xdr:col>0</xdr:col>
      <xdr:colOff>148684</xdr:colOff>
      <xdr:row>0</xdr:row>
      <xdr:rowOff>92926</xdr:rowOff>
    </xdr:from>
    <xdr:to>
      <xdr:col>2</xdr:col>
      <xdr:colOff>189634</xdr:colOff>
      <xdr:row>1</xdr:row>
      <xdr:rowOff>266699</xdr:rowOff>
    </xdr:to>
    <xdr:pic>
      <xdr:nvPicPr>
        <xdr:cNvPr id="5" name="image2.png">
          <a:extLst>
            <a:ext uri="{FF2B5EF4-FFF2-40B4-BE49-F238E27FC236}">
              <a16:creationId xmlns:a16="http://schemas.microsoft.com/office/drawing/2014/main" id="{5F82CD0F-1BF3-4236-9646-D8DD94C127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684" y="92926"/>
          <a:ext cx="1001070" cy="4404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102219</xdr:colOff>
      <xdr:row>0</xdr:row>
      <xdr:rowOff>74341</xdr:rowOff>
    </xdr:from>
    <xdr:ext cx="609600" cy="674915"/>
    <xdr:pic>
      <xdr:nvPicPr>
        <xdr:cNvPr id="2" name="image3.jpeg">
          <a:extLst>
            <a:ext uri="{FF2B5EF4-FFF2-40B4-BE49-F238E27FC236}">
              <a16:creationId xmlns:a16="http://schemas.microsoft.com/office/drawing/2014/main" id="{A5122C23-A86A-49A9-AB3A-0CF1A691DE7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5869" t="6976" r="5739" b="86369"/>
        <a:stretch/>
      </xdr:blipFill>
      <xdr:spPr>
        <a:xfrm>
          <a:off x="9802479" y="74341"/>
          <a:ext cx="609600" cy="674915"/>
        </a:xfrm>
        <a:prstGeom prst="rect">
          <a:avLst/>
        </a:prstGeom>
      </xdr:spPr>
    </xdr:pic>
    <xdr:clientData/>
  </xdr:oneCellAnchor>
  <xdr:twoCellAnchor editAs="oneCell">
    <xdr:from>
      <xdr:col>0</xdr:col>
      <xdr:colOff>343830</xdr:colOff>
      <xdr:row>2</xdr:row>
      <xdr:rowOff>167268</xdr:rowOff>
    </xdr:from>
    <xdr:to>
      <xdr:col>1</xdr:col>
      <xdr:colOff>439324</xdr:colOff>
      <xdr:row>3</xdr:row>
      <xdr:rowOff>252483</xdr:rowOff>
    </xdr:to>
    <xdr:pic>
      <xdr:nvPicPr>
        <xdr:cNvPr id="3" name="image3.png">
          <a:extLst>
            <a:ext uri="{FF2B5EF4-FFF2-40B4-BE49-F238E27FC236}">
              <a16:creationId xmlns:a16="http://schemas.microsoft.com/office/drawing/2014/main" id="{72CF5581-F0F8-474C-B29C-108407E612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830" y="700668"/>
          <a:ext cx="575554" cy="351915"/>
        </a:xfrm>
        <a:prstGeom prst="rect">
          <a:avLst/>
        </a:prstGeom>
      </xdr:spPr>
    </xdr:pic>
    <xdr:clientData/>
  </xdr:twoCellAnchor>
  <xdr:twoCellAnchor editAs="oneCell">
    <xdr:from>
      <xdr:col>11</xdr:col>
      <xdr:colOff>83635</xdr:colOff>
      <xdr:row>2</xdr:row>
      <xdr:rowOff>167268</xdr:rowOff>
    </xdr:from>
    <xdr:to>
      <xdr:col>11</xdr:col>
      <xdr:colOff>742003</xdr:colOff>
      <xdr:row>4</xdr:row>
      <xdr:rowOff>44345</xdr:rowOff>
    </xdr:to>
    <xdr:pic>
      <xdr:nvPicPr>
        <xdr:cNvPr id="4" name="image5.jpeg">
          <a:extLst>
            <a:ext uri="{FF2B5EF4-FFF2-40B4-BE49-F238E27FC236}">
              <a16:creationId xmlns:a16="http://schemas.microsoft.com/office/drawing/2014/main" id="{5607D99F-1A93-4992-B8E2-D7EE48C69C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83895" y="700668"/>
          <a:ext cx="658368" cy="410477"/>
        </a:xfrm>
        <a:prstGeom prst="rect">
          <a:avLst/>
        </a:prstGeom>
      </xdr:spPr>
    </xdr:pic>
    <xdr:clientData/>
  </xdr:twoCellAnchor>
  <xdr:twoCellAnchor editAs="oneCell">
    <xdr:from>
      <xdr:col>0</xdr:col>
      <xdr:colOff>148684</xdr:colOff>
      <xdr:row>0</xdr:row>
      <xdr:rowOff>92926</xdr:rowOff>
    </xdr:from>
    <xdr:to>
      <xdr:col>2</xdr:col>
      <xdr:colOff>189634</xdr:colOff>
      <xdr:row>1</xdr:row>
      <xdr:rowOff>266699</xdr:rowOff>
    </xdr:to>
    <xdr:pic>
      <xdr:nvPicPr>
        <xdr:cNvPr id="5" name="image2.png">
          <a:extLst>
            <a:ext uri="{FF2B5EF4-FFF2-40B4-BE49-F238E27FC236}">
              <a16:creationId xmlns:a16="http://schemas.microsoft.com/office/drawing/2014/main" id="{58B123BB-EF26-41ED-BFEA-050C466330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684" y="92926"/>
          <a:ext cx="1001070" cy="4404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7071F-1813-4516-BB65-2C41022F6356}">
  <sheetPr>
    <tabColor theme="3" tint="0.59999389629810485"/>
    <pageSetUpPr fitToPage="1"/>
  </sheetPr>
  <dimension ref="A1:M72"/>
  <sheetViews>
    <sheetView view="pageBreakPreview" topLeftCell="F10" zoomScale="82" zoomScaleNormal="100" zoomScaleSheetLayoutView="82" workbookViewId="0">
      <selection activeCell="H33" sqref="H33"/>
    </sheetView>
  </sheetViews>
  <sheetFormatPr defaultColWidth="9.109375" defaultRowHeight="13.8" x14ac:dyDescent="0.25"/>
  <cols>
    <col min="1" max="1" width="7" style="1" customWidth="1"/>
    <col min="2" max="2" width="7" style="35" customWidth="1"/>
    <col min="3" max="3" width="12.44140625" style="35" customWidth="1"/>
    <col min="4" max="4" width="21.33203125" style="1" customWidth="1"/>
    <col min="5" max="5" width="11.44140625" style="1" customWidth="1"/>
    <col min="6" max="6" width="8.44140625" style="1" customWidth="1"/>
    <col min="7" max="7" width="23" style="1" customWidth="1"/>
    <col min="8" max="8" width="13.21875" style="1" customWidth="1"/>
    <col min="9" max="9" width="14.77734375" style="1" customWidth="1"/>
    <col min="10" max="10" width="9.88671875" style="1" bestFit="1" customWidth="1"/>
    <col min="11" max="11" width="12.88671875" style="1" customWidth="1"/>
    <col min="12" max="12" width="12" style="1" customWidth="1"/>
    <col min="13" max="14" width="11.6640625" style="1" bestFit="1" customWidth="1"/>
    <col min="15" max="16384" width="9.109375" style="1"/>
  </cols>
  <sheetData>
    <row r="1" spans="1:12" ht="21" customHeight="1" x14ac:dyDescent="0.25">
      <c r="A1" s="117" t="s">
        <v>46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ht="21" customHeight="1" x14ac:dyDescent="0.25">
      <c r="A2" s="117" t="s">
        <v>45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2" ht="21" customHeight="1" x14ac:dyDescent="0.25">
      <c r="A3" s="117" t="s">
        <v>47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2" ht="21" customHeight="1" x14ac:dyDescent="0.25">
      <c r="A4" s="117" t="s">
        <v>48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2" ht="6.75" customHeight="1" x14ac:dyDescent="0.25"/>
    <row r="6" spans="1:12" s="2" customFormat="1" ht="23.25" customHeight="1" x14ac:dyDescent="0.25">
      <c r="A6" s="118" t="s">
        <v>72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</row>
    <row r="7" spans="1:12" s="2" customFormat="1" ht="18" customHeight="1" x14ac:dyDescent="0.25">
      <c r="A7" s="119" t="s">
        <v>15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</row>
    <row r="8" spans="1:12" s="2" customFormat="1" ht="4.5" customHeight="1" thickBot="1" x14ac:dyDescent="0.3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</row>
    <row r="9" spans="1:12" ht="18" customHeight="1" thickTop="1" x14ac:dyDescent="0.25">
      <c r="A9" s="123" t="s">
        <v>37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5"/>
    </row>
    <row r="10" spans="1:12" ht="18" customHeight="1" x14ac:dyDescent="0.25">
      <c r="A10" s="126" t="s">
        <v>51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8"/>
    </row>
    <row r="11" spans="1:12" ht="19.5" customHeight="1" x14ac:dyDescent="0.25">
      <c r="A11" s="126" t="s">
        <v>73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8"/>
    </row>
    <row r="12" spans="1:12" ht="6" customHeight="1" x14ac:dyDescent="0.25">
      <c r="A12" s="108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10"/>
    </row>
    <row r="13" spans="1:12" ht="15.6" x14ac:dyDescent="0.25">
      <c r="A13" s="3" t="s">
        <v>44</v>
      </c>
      <c r="B13" s="4"/>
      <c r="C13" s="4"/>
      <c r="D13" s="5"/>
      <c r="E13" s="6"/>
      <c r="F13" s="6"/>
      <c r="G13" s="53" t="s">
        <v>74</v>
      </c>
      <c r="H13" s="53"/>
      <c r="I13" s="6"/>
      <c r="J13" s="6"/>
      <c r="K13" s="6"/>
      <c r="L13" s="7" t="s">
        <v>68</v>
      </c>
    </row>
    <row r="14" spans="1:12" ht="15.6" x14ac:dyDescent="0.25">
      <c r="A14" s="8" t="s">
        <v>71</v>
      </c>
      <c r="B14" s="9"/>
      <c r="C14" s="54"/>
      <c r="D14" s="34"/>
      <c r="E14" s="10"/>
      <c r="F14" s="10"/>
      <c r="G14" s="55" t="s">
        <v>75</v>
      </c>
      <c r="H14" s="55"/>
      <c r="I14" s="10"/>
      <c r="J14" s="10"/>
      <c r="K14" s="10"/>
      <c r="L14" s="11" t="s">
        <v>76</v>
      </c>
    </row>
    <row r="15" spans="1:12" ht="14.4" x14ac:dyDescent="0.25">
      <c r="A15" s="129" t="s">
        <v>9</v>
      </c>
      <c r="B15" s="130"/>
      <c r="C15" s="130"/>
      <c r="D15" s="130"/>
      <c r="E15" s="130"/>
      <c r="F15" s="130"/>
      <c r="G15" s="131"/>
      <c r="H15" s="134" t="s">
        <v>0</v>
      </c>
      <c r="I15" s="130"/>
      <c r="J15" s="130"/>
      <c r="K15" s="130"/>
      <c r="L15" s="135"/>
    </row>
    <row r="16" spans="1:12" ht="14.4" x14ac:dyDescent="0.25">
      <c r="A16" s="12" t="s">
        <v>16</v>
      </c>
      <c r="B16" s="13"/>
      <c r="C16" s="13"/>
      <c r="D16" s="14"/>
      <c r="E16" s="15"/>
      <c r="F16" s="14"/>
      <c r="G16" s="16"/>
      <c r="H16" s="60" t="s">
        <v>67</v>
      </c>
      <c r="I16" s="44"/>
      <c r="J16" s="17"/>
      <c r="K16" s="17"/>
      <c r="L16" s="61"/>
    </row>
    <row r="17" spans="1:12" ht="14.4" x14ac:dyDescent="0.25">
      <c r="A17" s="12" t="s">
        <v>17</v>
      </c>
      <c r="B17" s="13"/>
      <c r="C17" s="13"/>
      <c r="D17" s="16"/>
      <c r="E17" s="58"/>
      <c r="F17" s="14"/>
      <c r="G17" s="56" t="s">
        <v>53</v>
      </c>
      <c r="H17" s="60" t="s">
        <v>38</v>
      </c>
      <c r="I17" s="44"/>
      <c r="J17" s="17"/>
      <c r="K17" s="17"/>
      <c r="L17" s="61"/>
    </row>
    <row r="18" spans="1:12" ht="14.4" x14ac:dyDescent="0.25">
      <c r="A18" s="12" t="s">
        <v>18</v>
      </c>
      <c r="B18" s="13"/>
      <c r="C18" s="13"/>
      <c r="D18" s="16"/>
      <c r="E18" s="16"/>
      <c r="F18" s="14"/>
      <c r="G18" s="57" t="s">
        <v>54</v>
      </c>
      <c r="H18" s="60" t="s">
        <v>31</v>
      </c>
      <c r="I18" s="44"/>
      <c r="J18" s="17"/>
      <c r="K18" s="17"/>
      <c r="L18" s="61"/>
    </row>
    <row r="19" spans="1:12" ht="15" thickBot="1" x14ac:dyDescent="0.3">
      <c r="A19" s="66" t="s">
        <v>14</v>
      </c>
      <c r="B19" s="67"/>
      <c r="C19" s="67"/>
      <c r="D19" s="63"/>
      <c r="E19" s="68"/>
      <c r="F19" s="63"/>
      <c r="G19" s="69" t="s">
        <v>55</v>
      </c>
      <c r="H19" s="62" t="s">
        <v>50</v>
      </c>
      <c r="I19" s="64"/>
      <c r="J19" s="73">
        <v>72</v>
      </c>
      <c r="K19" s="65"/>
      <c r="L19" s="74" t="s">
        <v>77</v>
      </c>
    </row>
    <row r="20" spans="1:12" s="58" customFormat="1" ht="6.75" customHeight="1" thickTop="1" thickBot="1" x14ac:dyDescent="0.3">
      <c r="A20" s="20"/>
      <c r="B20" s="19"/>
      <c r="C20" s="19"/>
      <c r="D20" s="20"/>
      <c r="E20" s="20"/>
      <c r="F20" s="20"/>
      <c r="G20" s="20"/>
      <c r="H20" s="20"/>
      <c r="I20" s="20"/>
      <c r="J20" s="20"/>
      <c r="K20" s="20"/>
      <c r="L20" s="20"/>
    </row>
    <row r="21" spans="1:12" s="21" customFormat="1" ht="16.5" customHeight="1" thickTop="1" x14ac:dyDescent="0.25">
      <c r="A21" s="132" t="s">
        <v>6</v>
      </c>
      <c r="B21" s="115" t="s">
        <v>11</v>
      </c>
      <c r="C21" s="115" t="s">
        <v>35</v>
      </c>
      <c r="D21" s="115" t="s">
        <v>1</v>
      </c>
      <c r="E21" s="115" t="s">
        <v>33</v>
      </c>
      <c r="F21" s="115" t="s">
        <v>8</v>
      </c>
      <c r="G21" s="115" t="s">
        <v>12</v>
      </c>
      <c r="H21" s="115" t="s">
        <v>7</v>
      </c>
      <c r="I21" s="121" t="s">
        <v>22</v>
      </c>
      <c r="J21" s="115" t="s">
        <v>20</v>
      </c>
      <c r="K21" s="111" t="s">
        <v>39</v>
      </c>
      <c r="L21" s="113" t="s">
        <v>13</v>
      </c>
    </row>
    <row r="22" spans="1:12" s="21" customFormat="1" ht="17.25" customHeight="1" x14ac:dyDescent="0.25">
      <c r="A22" s="133"/>
      <c r="B22" s="116"/>
      <c r="C22" s="116"/>
      <c r="D22" s="116"/>
      <c r="E22" s="116"/>
      <c r="F22" s="116"/>
      <c r="G22" s="116"/>
      <c r="H22" s="116"/>
      <c r="I22" s="122"/>
      <c r="J22" s="116"/>
      <c r="K22" s="112"/>
      <c r="L22" s="114"/>
    </row>
    <row r="23" spans="1:12" ht="20.25" customHeight="1" x14ac:dyDescent="0.25">
      <c r="A23" s="75">
        <v>1</v>
      </c>
      <c r="B23" s="76">
        <v>17</v>
      </c>
      <c r="C23" s="77">
        <v>10034947858</v>
      </c>
      <c r="D23" s="41" t="s">
        <v>78</v>
      </c>
      <c r="E23" s="59">
        <v>36839</v>
      </c>
      <c r="F23" s="42" t="s">
        <v>21</v>
      </c>
      <c r="G23" s="43" t="s">
        <v>64</v>
      </c>
      <c r="H23" s="139">
        <v>8.5729166666666676E-2</v>
      </c>
      <c r="I23" s="140"/>
      <c r="J23" s="40">
        <f>IFERROR($J$19*3600/(HOUR(H23)*3600+MINUTE(H23)*60+SECOND(H23)),"")</f>
        <v>34.993924665856625</v>
      </c>
      <c r="K23" s="45"/>
      <c r="L23" s="70"/>
    </row>
    <row r="24" spans="1:12" ht="20.25" customHeight="1" x14ac:dyDescent="0.25">
      <c r="A24" s="75">
        <v>2</v>
      </c>
      <c r="B24" s="76">
        <v>4</v>
      </c>
      <c r="C24" s="77">
        <v>10036037008</v>
      </c>
      <c r="D24" s="41" t="s">
        <v>79</v>
      </c>
      <c r="E24" s="59">
        <v>37125</v>
      </c>
      <c r="F24" s="42" t="s">
        <v>21</v>
      </c>
      <c r="G24" s="43" t="s">
        <v>52</v>
      </c>
      <c r="H24" s="139">
        <v>8.9525462962962973E-2</v>
      </c>
      <c r="I24" s="141">
        <f>H24-$H$23</f>
        <v>3.7962962962962976E-3</v>
      </c>
      <c r="J24" s="40">
        <f t="shared" ref="J24:J37" si="0">IFERROR($J$19*3600/(HOUR(H24)*3600+MINUTE(H24)*60+SECOND(H24)),"")</f>
        <v>33.510019392372335</v>
      </c>
      <c r="K24" s="45"/>
      <c r="L24" s="70"/>
    </row>
    <row r="25" spans="1:12" ht="20.25" customHeight="1" x14ac:dyDescent="0.25">
      <c r="A25" s="75">
        <v>3</v>
      </c>
      <c r="B25" s="76">
        <v>15</v>
      </c>
      <c r="C25" s="77">
        <v>10079777026</v>
      </c>
      <c r="D25" s="41" t="s">
        <v>80</v>
      </c>
      <c r="E25" s="59">
        <v>38050</v>
      </c>
      <c r="F25" s="42" t="s">
        <v>21</v>
      </c>
      <c r="G25" s="43" t="s">
        <v>57</v>
      </c>
      <c r="H25" s="139">
        <v>9.0682870370370372E-2</v>
      </c>
      <c r="I25" s="141">
        <f t="shared" ref="I25:I37" si="1">H25-$H$23</f>
        <v>4.9537037037036963E-3</v>
      </c>
      <c r="J25" s="40">
        <f t="shared" si="0"/>
        <v>33.082322910019144</v>
      </c>
      <c r="K25" s="45"/>
      <c r="L25" s="70"/>
    </row>
    <row r="26" spans="1:12" ht="20.25" customHeight="1" x14ac:dyDescent="0.25">
      <c r="A26" s="75">
        <v>4</v>
      </c>
      <c r="B26" s="76">
        <v>27</v>
      </c>
      <c r="C26" s="77">
        <v>10059040143</v>
      </c>
      <c r="D26" s="41" t="s">
        <v>81</v>
      </c>
      <c r="E26" s="59">
        <v>37426</v>
      </c>
      <c r="F26" s="42" t="s">
        <v>21</v>
      </c>
      <c r="G26" s="43" t="s">
        <v>56</v>
      </c>
      <c r="H26" s="139">
        <v>9.1446759259259255E-2</v>
      </c>
      <c r="I26" s="141">
        <f t="shared" si="1"/>
        <v>5.7175925925925797E-3</v>
      </c>
      <c r="J26" s="40">
        <f t="shared" si="0"/>
        <v>32.805973927350969</v>
      </c>
      <c r="K26" s="45"/>
      <c r="L26" s="70"/>
    </row>
    <row r="27" spans="1:12" ht="20.25" customHeight="1" x14ac:dyDescent="0.25">
      <c r="A27" s="75">
        <v>5</v>
      </c>
      <c r="B27" s="76">
        <v>18</v>
      </c>
      <c r="C27" s="77">
        <v>10083380473</v>
      </c>
      <c r="D27" s="41" t="s">
        <v>82</v>
      </c>
      <c r="E27" s="59">
        <v>37347</v>
      </c>
      <c r="F27" s="42" t="s">
        <v>21</v>
      </c>
      <c r="G27" s="43" t="s">
        <v>64</v>
      </c>
      <c r="H27" s="139">
        <v>9.1446759259259255E-2</v>
      </c>
      <c r="I27" s="141">
        <f t="shared" si="1"/>
        <v>5.7175925925925797E-3</v>
      </c>
      <c r="J27" s="40">
        <f t="shared" si="0"/>
        <v>32.805973927350969</v>
      </c>
      <c r="K27" s="45"/>
      <c r="L27" s="70"/>
    </row>
    <row r="28" spans="1:12" ht="20.25" customHeight="1" x14ac:dyDescent="0.25">
      <c r="A28" s="75">
        <v>6</v>
      </c>
      <c r="B28" s="76">
        <v>6</v>
      </c>
      <c r="C28" s="77">
        <v>10012584621</v>
      </c>
      <c r="D28" s="41" t="s">
        <v>83</v>
      </c>
      <c r="E28" s="59">
        <v>31552</v>
      </c>
      <c r="F28" s="42" t="s">
        <v>21</v>
      </c>
      <c r="G28" s="43" t="s">
        <v>60</v>
      </c>
      <c r="H28" s="139">
        <v>9.1539351851851858E-2</v>
      </c>
      <c r="I28" s="141">
        <f t="shared" si="1"/>
        <v>5.8101851851851821E-3</v>
      </c>
      <c r="J28" s="40">
        <f t="shared" si="0"/>
        <v>32.772790491844731</v>
      </c>
      <c r="K28" s="45"/>
      <c r="L28" s="70"/>
    </row>
    <row r="29" spans="1:12" ht="20.25" customHeight="1" x14ac:dyDescent="0.25">
      <c r="A29" s="75" t="s">
        <v>110</v>
      </c>
      <c r="B29" s="76">
        <v>10</v>
      </c>
      <c r="C29" s="77">
        <v>10117764448</v>
      </c>
      <c r="D29" s="41" t="s">
        <v>84</v>
      </c>
      <c r="E29" s="59">
        <v>38327</v>
      </c>
      <c r="F29" s="42" t="s">
        <v>21</v>
      </c>
      <c r="G29" s="43" t="s">
        <v>111</v>
      </c>
      <c r="H29" s="139">
        <v>9.2500000000000013E-2</v>
      </c>
      <c r="I29" s="141">
        <f t="shared" si="1"/>
        <v>6.770833333333337E-3</v>
      </c>
      <c r="J29" s="40">
        <f t="shared" si="0"/>
        <v>32.432432432432435</v>
      </c>
      <c r="K29" s="45"/>
      <c r="L29" s="70"/>
    </row>
    <row r="30" spans="1:12" ht="20.25" customHeight="1" x14ac:dyDescent="0.25">
      <c r="A30" s="75">
        <v>7</v>
      </c>
      <c r="B30" s="76">
        <v>26</v>
      </c>
      <c r="C30" s="77">
        <v>10034971211</v>
      </c>
      <c r="D30" s="41" t="s">
        <v>85</v>
      </c>
      <c r="E30" s="59">
        <v>36766</v>
      </c>
      <c r="F30" s="42" t="s">
        <v>29</v>
      </c>
      <c r="G30" s="43" t="s">
        <v>57</v>
      </c>
      <c r="H30" s="139">
        <v>9.2986111111111103E-2</v>
      </c>
      <c r="I30" s="141">
        <f t="shared" si="1"/>
        <v>7.256944444444427E-3</v>
      </c>
      <c r="J30" s="40">
        <f t="shared" si="0"/>
        <v>32.26288274831964</v>
      </c>
      <c r="K30" s="45"/>
      <c r="L30" s="70"/>
    </row>
    <row r="31" spans="1:12" ht="20.25" customHeight="1" x14ac:dyDescent="0.25">
      <c r="A31" s="75">
        <v>8</v>
      </c>
      <c r="B31" s="76">
        <v>13</v>
      </c>
      <c r="C31" s="77">
        <v>10092428553</v>
      </c>
      <c r="D31" s="41" t="s">
        <v>86</v>
      </c>
      <c r="E31" s="59">
        <v>38296</v>
      </c>
      <c r="F31" s="42" t="s">
        <v>21</v>
      </c>
      <c r="G31" s="43" t="s">
        <v>62</v>
      </c>
      <c r="H31" s="139">
        <v>9.3541666666666676E-2</v>
      </c>
      <c r="I31" s="141">
        <f t="shared" si="1"/>
        <v>7.8125E-3</v>
      </c>
      <c r="J31" s="40">
        <f t="shared" si="0"/>
        <v>32.071269487750556</v>
      </c>
      <c r="K31" s="45"/>
      <c r="L31" s="70"/>
    </row>
    <row r="32" spans="1:12" ht="20.25" customHeight="1" x14ac:dyDescent="0.25">
      <c r="A32" s="75">
        <v>9</v>
      </c>
      <c r="B32" s="76">
        <v>5</v>
      </c>
      <c r="C32" s="77">
        <v>10126421090</v>
      </c>
      <c r="D32" s="41" t="s">
        <v>87</v>
      </c>
      <c r="E32" s="59">
        <v>37209</v>
      </c>
      <c r="F32" s="42" t="s">
        <v>29</v>
      </c>
      <c r="G32" s="43" t="s">
        <v>60</v>
      </c>
      <c r="H32" s="139">
        <v>9.5532407407407413E-2</v>
      </c>
      <c r="I32" s="141">
        <f t="shared" si="1"/>
        <v>9.8032407407407374E-3</v>
      </c>
      <c r="J32" s="40">
        <f t="shared" si="0"/>
        <v>31.402956142476373</v>
      </c>
      <c r="K32" s="45"/>
      <c r="L32" s="70"/>
    </row>
    <row r="33" spans="1:12" ht="20.25" customHeight="1" x14ac:dyDescent="0.25">
      <c r="A33" s="75">
        <v>10</v>
      </c>
      <c r="B33" s="76">
        <v>7</v>
      </c>
      <c r="C33" s="77">
        <v>10092441283</v>
      </c>
      <c r="D33" s="41" t="s">
        <v>88</v>
      </c>
      <c r="E33" s="59">
        <v>37941</v>
      </c>
      <c r="F33" s="42" t="s">
        <v>29</v>
      </c>
      <c r="G33" s="43" t="s">
        <v>56</v>
      </c>
      <c r="H33" s="139">
        <v>9.5810185185185179E-2</v>
      </c>
      <c r="I33" s="141">
        <f t="shared" si="1"/>
        <v>1.0081018518518503E-2</v>
      </c>
      <c r="J33" s="40">
        <f t="shared" si="0"/>
        <v>31.311911089635178</v>
      </c>
      <c r="K33" s="45"/>
      <c r="L33" s="70"/>
    </row>
    <row r="34" spans="1:12" ht="20.25" customHeight="1" x14ac:dyDescent="0.25">
      <c r="A34" s="75">
        <v>11</v>
      </c>
      <c r="B34" s="76">
        <v>12</v>
      </c>
      <c r="C34" s="77">
        <v>10034989193</v>
      </c>
      <c r="D34" s="41" t="s">
        <v>89</v>
      </c>
      <c r="E34" s="59">
        <v>36445</v>
      </c>
      <c r="F34" s="42" t="s">
        <v>21</v>
      </c>
      <c r="G34" s="43" t="s">
        <v>62</v>
      </c>
      <c r="H34" s="139">
        <v>9.7384259259259254E-2</v>
      </c>
      <c r="I34" s="141">
        <f t="shared" si="1"/>
        <v>1.1655092592592578E-2</v>
      </c>
      <c r="J34" s="40">
        <f t="shared" si="0"/>
        <v>30.805799857380556</v>
      </c>
      <c r="K34" s="45"/>
      <c r="L34" s="70"/>
    </row>
    <row r="35" spans="1:12" ht="20.25" customHeight="1" x14ac:dyDescent="0.25">
      <c r="A35" s="75">
        <v>12</v>
      </c>
      <c r="B35" s="76">
        <v>34</v>
      </c>
      <c r="C35" s="77">
        <v>10036034975</v>
      </c>
      <c r="D35" s="41" t="s">
        <v>90</v>
      </c>
      <c r="E35" s="59">
        <v>37638</v>
      </c>
      <c r="F35" s="42" t="s">
        <v>29</v>
      </c>
      <c r="G35" s="43" t="s">
        <v>57</v>
      </c>
      <c r="H35" s="139">
        <v>0.10045138888888888</v>
      </c>
      <c r="I35" s="141">
        <f t="shared" si="1"/>
        <v>1.4722222222222206E-2</v>
      </c>
      <c r="J35" s="40">
        <f t="shared" si="0"/>
        <v>29.865191842378156</v>
      </c>
      <c r="K35" s="45"/>
      <c r="L35" s="70"/>
    </row>
    <row r="36" spans="1:12" ht="20.25" customHeight="1" x14ac:dyDescent="0.25">
      <c r="A36" s="75" t="s">
        <v>110</v>
      </c>
      <c r="B36" s="76">
        <v>9</v>
      </c>
      <c r="C36" s="77">
        <v>10119229552</v>
      </c>
      <c r="D36" s="41" t="s">
        <v>91</v>
      </c>
      <c r="E36" s="59">
        <v>38067</v>
      </c>
      <c r="F36" s="42" t="s">
        <v>21</v>
      </c>
      <c r="G36" s="43" t="s">
        <v>111</v>
      </c>
      <c r="H36" s="139">
        <v>0.10083333333333333</v>
      </c>
      <c r="I36" s="141">
        <f t="shared" si="1"/>
        <v>1.5104166666666655E-2</v>
      </c>
      <c r="J36" s="40">
        <f t="shared" si="0"/>
        <v>29.75206611570248</v>
      </c>
      <c r="K36" s="45"/>
      <c r="L36" s="70"/>
    </row>
    <row r="37" spans="1:12" ht="20.25" customHeight="1" x14ac:dyDescent="0.25">
      <c r="A37" s="75" t="s">
        <v>110</v>
      </c>
      <c r="B37" s="76">
        <v>8</v>
      </c>
      <c r="C37" s="77">
        <v>10117764044</v>
      </c>
      <c r="D37" s="41" t="s">
        <v>92</v>
      </c>
      <c r="E37" s="59">
        <v>37707</v>
      </c>
      <c r="F37" s="42" t="s">
        <v>21</v>
      </c>
      <c r="G37" s="43" t="s">
        <v>111</v>
      </c>
      <c r="H37" s="139">
        <v>0.10207175925925926</v>
      </c>
      <c r="I37" s="141">
        <f t="shared" si="1"/>
        <v>1.6342592592592589E-2</v>
      </c>
      <c r="J37" s="40">
        <f t="shared" si="0"/>
        <v>29.391087424878105</v>
      </c>
      <c r="K37" s="45"/>
      <c r="L37" s="70"/>
    </row>
    <row r="38" spans="1:12" ht="20.25" customHeight="1" x14ac:dyDescent="0.25">
      <c r="A38" s="75" t="s">
        <v>40</v>
      </c>
      <c r="B38" s="76">
        <v>30</v>
      </c>
      <c r="C38" s="77">
        <v>10036017393</v>
      </c>
      <c r="D38" s="41" t="s">
        <v>93</v>
      </c>
      <c r="E38" s="59">
        <v>37128</v>
      </c>
      <c r="F38" s="42" t="s">
        <v>21</v>
      </c>
      <c r="G38" s="43" t="s">
        <v>61</v>
      </c>
      <c r="H38" s="139"/>
      <c r="I38" s="141"/>
      <c r="J38" s="40"/>
      <c r="K38" s="45"/>
      <c r="L38" s="70"/>
    </row>
    <row r="39" spans="1:12" ht="20.25" customHeight="1" x14ac:dyDescent="0.25">
      <c r="A39" s="75" t="s">
        <v>40</v>
      </c>
      <c r="B39" s="76">
        <v>31</v>
      </c>
      <c r="C39" s="77">
        <v>10006503832</v>
      </c>
      <c r="D39" s="41" t="s">
        <v>94</v>
      </c>
      <c r="E39" s="59">
        <v>33408</v>
      </c>
      <c r="F39" s="42" t="s">
        <v>21</v>
      </c>
      <c r="G39" s="43" t="s">
        <v>61</v>
      </c>
      <c r="H39" s="139"/>
      <c r="I39" s="141"/>
      <c r="J39" s="40"/>
      <c r="K39" s="45"/>
      <c r="L39" s="70"/>
    </row>
    <row r="40" spans="1:12" ht="20.25" customHeight="1" x14ac:dyDescent="0.25">
      <c r="A40" s="75" t="s">
        <v>40</v>
      </c>
      <c r="B40" s="76">
        <v>29</v>
      </c>
      <c r="C40" s="77">
        <v>10023524807</v>
      </c>
      <c r="D40" s="41" t="s">
        <v>95</v>
      </c>
      <c r="E40" s="59">
        <v>36183</v>
      </c>
      <c r="F40" s="42" t="s">
        <v>21</v>
      </c>
      <c r="G40" s="43" t="s">
        <v>61</v>
      </c>
      <c r="H40" s="139"/>
      <c r="I40" s="141"/>
      <c r="J40" s="40"/>
      <c r="K40" s="45"/>
      <c r="L40" s="70"/>
    </row>
    <row r="41" spans="1:12" ht="20.25" customHeight="1" x14ac:dyDescent="0.25">
      <c r="A41" s="75" t="s">
        <v>40</v>
      </c>
      <c r="B41" s="76">
        <v>28</v>
      </c>
      <c r="C41" s="77">
        <v>10093888708</v>
      </c>
      <c r="D41" s="41" t="s">
        <v>96</v>
      </c>
      <c r="E41" s="59">
        <v>36544</v>
      </c>
      <c r="F41" s="42" t="s">
        <v>21</v>
      </c>
      <c r="G41" s="43" t="s">
        <v>61</v>
      </c>
      <c r="H41" s="139"/>
      <c r="I41" s="141"/>
      <c r="J41" s="40"/>
      <c r="K41" s="45"/>
      <c r="L41" s="70"/>
    </row>
    <row r="42" spans="1:12" ht="20.25" customHeight="1" x14ac:dyDescent="0.25">
      <c r="A42" s="75" t="s">
        <v>40</v>
      </c>
      <c r="B42" s="76">
        <v>32</v>
      </c>
      <c r="C42" s="77">
        <v>10080746117</v>
      </c>
      <c r="D42" s="41" t="s">
        <v>97</v>
      </c>
      <c r="E42" s="59">
        <v>37894</v>
      </c>
      <c r="F42" s="42" t="s">
        <v>29</v>
      </c>
      <c r="G42" s="43" t="s">
        <v>61</v>
      </c>
      <c r="H42" s="139"/>
      <c r="I42" s="141"/>
      <c r="J42" s="40"/>
      <c r="K42" s="45"/>
      <c r="L42" s="70"/>
    </row>
    <row r="43" spans="1:12" ht="20.25" customHeight="1" x14ac:dyDescent="0.25">
      <c r="A43" s="75" t="s">
        <v>40</v>
      </c>
      <c r="B43" s="76">
        <v>33</v>
      </c>
      <c r="C43" s="77">
        <v>10009045333</v>
      </c>
      <c r="D43" s="41" t="s">
        <v>98</v>
      </c>
      <c r="E43" s="59">
        <v>35438</v>
      </c>
      <c r="F43" s="42" t="s">
        <v>21</v>
      </c>
      <c r="G43" s="43" t="s">
        <v>58</v>
      </c>
      <c r="H43" s="139"/>
      <c r="I43" s="141"/>
      <c r="J43" s="40"/>
      <c r="K43" s="45"/>
      <c r="L43" s="70"/>
    </row>
    <row r="44" spans="1:12" ht="20.25" customHeight="1" x14ac:dyDescent="0.25">
      <c r="A44" s="75" t="s">
        <v>69</v>
      </c>
      <c r="B44" s="76">
        <v>25</v>
      </c>
      <c r="C44" s="77">
        <v>10050875369</v>
      </c>
      <c r="D44" s="41" t="s">
        <v>99</v>
      </c>
      <c r="E44" s="59">
        <v>37306</v>
      </c>
      <c r="F44" s="42" t="s">
        <v>21</v>
      </c>
      <c r="G44" s="43" t="s">
        <v>57</v>
      </c>
      <c r="H44" s="139"/>
      <c r="I44" s="141"/>
      <c r="J44" s="40"/>
      <c r="K44" s="45"/>
      <c r="L44" s="70"/>
    </row>
    <row r="45" spans="1:12" ht="20.25" customHeight="1" x14ac:dyDescent="0.25">
      <c r="A45" s="75" t="s">
        <v>69</v>
      </c>
      <c r="B45" s="76">
        <v>24</v>
      </c>
      <c r="C45" s="77">
        <v>10036064681</v>
      </c>
      <c r="D45" s="41" t="s">
        <v>100</v>
      </c>
      <c r="E45" s="59">
        <v>37700</v>
      </c>
      <c r="F45" s="42" t="s">
        <v>29</v>
      </c>
      <c r="G45" s="43" t="s">
        <v>57</v>
      </c>
      <c r="H45" s="139"/>
      <c r="I45" s="141"/>
      <c r="J45" s="40"/>
      <c r="K45" s="45"/>
      <c r="L45" s="70"/>
    </row>
    <row r="46" spans="1:12" ht="20.25" customHeight="1" x14ac:dyDescent="0.25">
      <c r="A46" s="75" t="s">
        <v>69</v>
      </c>
      <c r="B46" s="76">
        <v>23</v>
      </c>
      <c r="C46" s="77">
        <v>10023500858</v>
      </c>
      <c r="D46" s="41" t="s">
        <v>101</v>
      </c>
      <c r="E46" s="59">
        <v>35854</v>
      </c>
      <c r="F46" s="42" t="s">
        <v>21</v>
      </c>
      <c r="G46" s="43" t="s">
        <v>57</v>
      </c>
      <c r="H46" s="139"/>
      <c r="I46" s="141"/>
      <c r="J46" s="40"/>
      <c r="K46" s="45"/>
      <c r="L46" s="70"/>
    </row>
    <row r="47" spans="1:12" ht="20.25" customHeight="1" x14ac:dyDescent="0.25">
      <c r="A47" s="75" t="s">
        <v>69</v>
      </c>
      <c r="B47" s="76">
        <v>22</v>
      </c>
      <c r="C47" s="77">
        <v>10036018306</v>
      </c>
      <c r="D47" s="41" t="s">
        <v>102</v>
      </c>
      <c r="E47" s="59">
        <v>37284</v>
      </c>
      <c r="F47" s="42" t="s">
        <v>21</v>
      </c>
      <c r="G47" s="43" t="s">
        <v>57</v>
      </c>
      <c r="H47" s="139"/>
      <c r="I47" s="141"/>
      <c r="J47" s="40"/>
      <c r="K47" s="45"/>
      <c r="L47" s="70"/>
    </row>
    <row r="48" spans="1:12" ht="20.25" customHeight="1" x14ac:dyDescent="0.25">
      <c r="A48" s="75" t="s">
        <v>69</v>
      </c>
      <c r="B48" s="76">
        <v>21</v>
      </c>
      <c r="C48" s="77">
        <v>10051128377</v>
      </c>
      <c r="D48" s="41" t="s">
        <v>103</v>
      </c>
      <c r="E48" s="59">
        <v>38286</v>
      </c>
      <c r="F48" s="42" t="s">
        <v>29</v>
      </c>
      <c r="G48" s="43" t="s">
        <v>64</v>
      </c>
      <c r="H48" s="139"/>
      <c r="I48" s="141"/>
      <c r="J48" s="40"/>
      <c r="K48" s="45"/>
      <c r="L48" s="70"/>
    </row>
    <row r="49" spans="1:13" ht="20.25" customHeight="1" x14ac:dyDescent="0.25">
      <c r="A49" s="75" t="s">
        <v>69</v>
      </c>
      <c r="B49" s="76">
        <v>20</v>
      </c>
      <c r="C49" s="77">
        <v>10083910539</v>
      </c>
      <c r="D49" s="41" t="s">
        <v>104</v>
      </c>
      <c r="E49" s="59">
        <v>38225</v>
      </c>
      <c r="F49" s="42" t="s">
        <v>21</v>
      </c>
      <c r="G49" s="43" t="s">
        <v>64</v>
      </c>
      <c r="H49" s="139"/>
      <c r="I49" s="141"/>
      <c r="J49" s="40"/>
      <c r="K49" s="45"/>
      <c r="L49" s="70"/>
    </row>
    <row r="50" spans="1:13" ht="20.25" customHeight="1" x14ac:dyDescent="0.25">
      <c r="A50" s="75" t="s">
        <v>69</v>
      </c>
      <c r="B50" s="76">
        <v>19</v>
      </c>
      <c r="C50" s="77">
        <v>10083910640</v>
      </c>
      <c r="D50" s="41" t="s">
        <v>105</v>
      </c>
      <c r="E50" s="59">
        <v>38225</v>
      </c>
      <c r="F50" s="42" t="s">
        <v>21</v>
      </c>
      <c r="G50" s="43" t="s">
        <v>64</v>
      </c>
      <c r="H50" s="139"/>
      <c r="I50" s="141"/>
      <c r="J50" s="40"/>
      <c r="K50" s="45"/>
      <c r="L50" s="70"/>
    </row>
    <row r="51" spans="1:13" ht="20.25" customHeight="1" x14ac:dyDescent="0.25">
      <c r="A51" s="75" t="s">
        <v>69</v>
      </c>
      <c r="B51" s="76">
        <v>3</v>
      </c>
      <c r="C51" s="77">
        <v>10136992070</v>
      </c>
      <c r="D51" s="41" t="s">
        <v>106</v>
      </c>
      <c r="E51" s="59">
        <v>33816</v>
      </c>
      <c r="F51" s="42" t="s">
        <v>32</v>
      </c>
      <c r="G51" s="43" t="s">
        <v>52</v>
      </c>
      <c r="H51" s="139"/>
      <c r="I51" s="141"/>
      <c r="J51" s="40"/>
      <c r="K51" s="45"/>
      <c r="L51" s="70"/>
    </row>
    <row r="52" spans="1:13" ht="20.25" customHeight="1" x14ac:dyDescent="0.25">
      <c r="A52" s="75" t="s">
        <v>69</v>
      </c>
      <c r="B52" s="76">
        <v>2</v>
      </c>
      <c r="C52" s="77">
        <v>10132273931</v>
      </c>
      <c r="D52" s="41" t="s">
        <v>107</v>
      </c>
      <c r="E52" s="59">
        <v>30292</v>
      </c>
      <c r="F52" s="42" t="s">
        <v>32</v>
      </c>
      <c r="G52" s="43" t="s">
        <v>52</v>
      </c>
      <c r="H52" s="139"/>
      <c r="I52" s="141"/>
      <c r="J52" s="40"/>
      <c r="K52" s="45"/>
      <c r="L52" s="70"/>
    </row>
    <row r="53" spans="1:13" ht="20.25" customHeight="1" x14ac:dyDescent="0.25">
      <c r="A53" s="75" t="s">
        <v>69</v>
      </c>
      <c r="B53" s="76">
        <v>1</v>
      </c>
      <c r="C53" s="77">
        <v>10132256854</v>
      </c>
      <c r="D53" s="41" t="s">
        <v>108</v>
      </c>
      <c r="E53" s="59">
        <v>32778</v>
      </c>
      <c r="F53" s="42" t="s">
        <v>32</v>
      </c>
      <c r="G53" s="43" t="s">
        <v>52</v>
      </c>
      <c r="H53" s="139"/>
      <c r="I53" s="141"/>
      <c r="J53" s="40"/>
      <c r="K53" s="45"/>
      <c r="L53" s="70"/>
    </row>
    <row r="54" spans="1:13" ht="8.25" customHeight="1" thickBot="1" x14ac:dyDescent="0.35">
      <c r="A54" s="22"/>
      <c r="B54" s="23"/>
      <c r="C54" s="23"/>
      <c r="D54" s="24"/>
      <c r="E54" s="25"/>
      <c r="F54" s="26"/>
      <c r="G54" s="25"/>
      <c r="H54" s="25"/>
      <c r="I54" s="27"/>
      <c r="J54" s="27"/>
      <c r="K54" s="27"/>
      <c r="L54" s="27"/>
    </row>
    <row r="55" spans="1:13" ht="15" thickTop="1" x14ac:dyDescent="0.25">
      <c r="A55" s="101" t="s">
        <v>4</v>
      </c>
      <c r="B55" s="102"/>
      <c r="C55" s="102"/>
      <c r="D55" s="102"/>
      <c r="E55" s="46"/>
      <c r="F55" s="46"/>
      <c r="G55" s="106" t="s">
        <v>5</v>
      </c>
      <c r="H55" s="106"/>
      <c r="I55" s="106"/>
      <c r="J55" s="106"/>
      <c r="K55" s="106"/>
      <c r="L55" s="107"/>
    </row>
    <row r="56" spans="1:13" ht="13.5" customHeight="1" x14ac:dyDescent="0.25">
      <c r="A56" s="52" t="s">
        <v>109</v>
      </c>
      <c r="B56" s="32"/>
      <c r="C56" s="47"/>
      <c r="D56" s="48"/>
      <c r="E56" s="4"/>
      <c r="F56" s="4"/>
      <c r="G56" s="28" t="s">
        <v>30</v>
      </c>
      <c r="H56" s="36">
        <v>8</v>
      </c>
      <c r="I56" s="58"/>
      <c r="J56" s="58"/>
      <c r="K56" s="37" t="s">
        <v>28</v>
      </c>
      <c r="L56" s="38">
        <f>COUNTIF(F23:F53,"ЗМС")</f>
        <v>0</v>
      </c>
      <c r="M56" s="29"/>
    </row>
    <row r="57" spans="1:13" ht="13.5" customHeight="1" x14ac:dyDescent="0.25">
      <c r="A57" s="52" t="s">
        <v>70</v>
      </c>
      <c r="B57" s="32"/>
      <c r="C57" s="49"/>
      <c r="D57" s="48"/>
      <c r="E57" s="71"/>
      <c r="F57" s="71"/>
      <c r="G57" s="28" t="s">
        <v>23</v>
      </c>
      <c r="H57" s="36">
        <f>H58+H63</f>
        <v>28</v>
      </c>
      <c r="I57" s="58"/>
      <c r="J57" s="58"/>
      <c r="K57" s="37" t="s">
        <v>19</v>
      </c>
      <c r="L57" s="38">
        <f>COUNTIF(F23:F53,"МСМК")</f>
        <v>0</v>
      </c>
      <c r="M57" s="29"/>
    </row>
    <row r="58" spans="1:13" ht="13.5" customHeight="1" x14ac:dyDescent="0.25">
      <c r="A58" s="52" t="s">
        <v>66</v>
      </c>
      <c r="B58" s="32"/>
      <c r="C58" s="16"/>
      <c r="D58" s="48"/>
      <c r="E58" s="71"/>
      <c r="F58" s="71"/>
      <c r="G58" s="28" t="s">
        <v>24</v>
      </c>
      <c r="H58" s="36">
        <f>H59+H60+H61+H62</f>
        <v>18</v>
      </c>
      <c r="I58" s="58"/>
      <c r="J58" s="58"/>
      <c r="K58" s="37" t="s">
        <v>21</v>
      </c>
      <c r="L58" s="38">
        <f>COUNTIF(F23:F53,"МС")</f>
        <v>21</v>
      </c>
      <c r="M58" s="29"/>
    </row>
    <row r="59" spans="1:13" ht="13.5" customHeight="1" x14ac:dyDescent="0.25">
      <c r="A59" s="52" t="s">
        <v>49</v>
      </c>
      <c r="B59" s="32"/>
      <c r="C59" s="16"/>
      <c r="D59" s="48"/>
      <c r="E59" s="71"/>
      <c r="F59" s="71"/>
      <c r="G59" s="28" t="s">
        <v>25</v>
      </c>
      <c r="H59" s="36">
        <f>COUNT(A23:A53)</f>
        <v>12</v>
      </c>
      <c r="I59" s="58"/>
      <c r="J59" s="58"/>
      <c r="K59" s="39" t="s">
        <v>29</v>
      </c>
      <c r="L59" s="38">
        <f>COUNTIF(F23:F53,"КМС")</f>
        <v>7</v>
      </c>
      <c r="M59" s="29"/>
    </row>
    <row r="60" spans="1:13" ht="13.5" customHeight="1" x14ac:dyDescent="0.25">
      <c r="A60" s="50"/>
      <c r="B60" s="32"/>
      <c r="C60" s="16"/>
      <c r="D60" s="48"/>
      <c r="E60" s="71"/>
      <c r="F60" s="71"/>
      <c r="G60" s="28" t="s">
        <v>36</v>
      </c>
      <c r="H60" s="36">
        <f>COUNTIF(A23:A53,"ЛИМ")</f>
        <v>0</v>
      </c>
      <c r="I60" s="58"/>
      <c r="J60" s="58"/>
      <c r="K60" s="39" t="s">
        <v>32</v>
      </c>
      <c r="L60" s="38">
        <f>COUNTIF(F23:F53,"1 СР")</f>
        <v>3</v>
      </c>
      <c r="M60" s="29"/>
    </row>
    <row r="61" spans="1:13" ht="13.5" customHeight="1" x14ac:dyDescent="0.25">
      <c r="A61" s="51"/>
      <c r="B61" s="18"/>
      <c r="C61" s="18"/>
      <c r="D61" s="48"/>
      <c r="E61" s="71"/>
      <c r="F61" s="71"/>
      <c r="G61" s="28" t="s">
        <v>26</v>
      </c>
      <c r="H61" s="36">
        <f>COUNTIF(A23:A53,"НФ")</f>
        <v>6</v>
      </c>
      <c r="I61" s="58"/>
      <c r="J61" s="58"/>
      <c r="K61" s="39" t="s">
        <v>42</v>
      </c>
      <c r="L61" s="38">
        <f>COUNTIF(F23:F53,"2 СР")</f>
        <v>0</v>
      </c>
      <c r="M61" s="29"/>
    </row>
    <row r="62" spans="1:13" ht="13.5" customHeight="1" x14ac:dyDescent="0.25">
      <c r="A62" s="31"/>
      <c r="B62" s="32"/>
      <c r="C62" s="32"/>
      <c r="D62" s="48"/>
      <c r="E62" s="71"/>
      <c r="F62" s="71"/>
      <c r="G62" s="28" t="s">
        <v>34</v>
      </c>
      <c r="H62" s="36">
        <f>COUNTIF(A23:A53,"ДСКВ")</f>
        <v>0</v>
      </c>
      <c r="I62" s="58"/>
      <c r="J62" s="58"/>
      <c r="K62" s="39" t="s">
        <v>43</v>
      </c>
      <c r="L62" s="38">
        <f>COUNTIF(F23:F53,"3 СР")</f>
        <v>0</v>
      </c>
      <c r="M62" s="29"/>
    </row>
    <row r="63" spans="1:13" ht="13.5" customHeight="1" x14ac:dyDescent="0.25">
      <c r="A63" s="31"/>
      <c r="B63" s="32"/>
      <c r="C63" s="32"/>
      <c r="D63" s="48"/>
      <c r="E63" s="71"/>
      <c r="F63" s="71"/>
      <c r="G63" s="28" t="s">
        <v>27</v>
      </c>
      <c r="H63" s="36">
        <f>COUNTIF(A23:A53,"НС")</f>
        <v>10</v>
      </c>
      <c r="I63" s="58"/>
      <c r="J63" s="58"/>
      <c r="K63" s="28"/>
      <c r="L63" s="30"/>
      <c r="M63" s="29"/>
    </row>
    <row r="64" spans="1:13" ht="5.25" customHeight="1" x14ac:dyDescent="0.25">
      <c r="A64" s="31"/>
      <c r="B64" s="32"/>
      <c r="C64" s="32"/>
      <c r="D64" s="32"/>
      <c r="E64" s="32"/>
      <c r="F64" s="32"/>
      <c r="G64" s="18"/>
      <c r="H64" s="18"/>
      <c r="I64" s="33"/>
      <c r="J64" s="18"/>
      <c r="K64" s="18"/>
      <c r="L64" s="72"/>
      <c r="M64" s="29"/>
    </row>
    <row r="65" spans="1:12" ht="15.6" x14ac:dyDescent="0.25">
      <c r="A65" s="103" t="s">
        <v>2</v>
      </c>
      <c r="B65" s="104"/>
      <c r="C65" s="104"/>
      <c r="D65" s="104" t="s">
        <v>10</v>
      </c>
      <c r="E65" s="104"/>
      <c r="F65" s="104"/>
      <c r="G65" s="104" t="s">
        <v>3</v>
      </c>
      <c r="H65" s="104"/>
      <c r="I65" s="104" t="s">
        <v>41</v>
      </c>
      <c r="J65" s="104"/>
      <c r="K65" s="104"/>
      <c r="L65" s="105"/>
    </row>
    <row r="66" spans="1:12" x14ac:dyDescent="0.25">
      <c r="A66" s="98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100"/>
    </row>
    <row r="67" spans="1:12" x14ac:dyDescent="0.25">
      <c r="A67" s="81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3"/>
    </row>
    <row r="68" spans="1:12" x14ac:dyDescent="0.25">
      <c r="A68" s="81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3"/>
    </row>
    <row r="69" spans="1:12" x14ac:dyDescent="0.25">
      <c r="A69" s="98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100"/>
    </row>
    <row r="70" spans="1:12" x14ac:dyDescent="0.25">
      <c r="A70" s="98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100"/>
    </row>
    <row r="71" spans="1:12" s="94" customFormat="1" ht="10.8" thickBot="1" x14ac:dyDescent="0.3">
      <c r="A71" s="136"/>
      <c r="B71" s="137"/>
      <c r="C71" s="137"/>
      <c r="D71" s="137" t="str">
        <f>G17</f>
        <v>Барканова М.В. (ВК, Великие Луки)</v>
      </c>
      <c r="E71" s="137"/>
      <c r="F71" s="137"/>
      <c r="G71" s="137" t="str">
        <f>G18</f>
        <v>Мухамадеева Н.С. (1К., Республика Башкортостан)</v>
      </c>
      <c r="H71" s="137"/>
      <c r="I71" s="137" t="str">
        <f>G19</f>
        <v>Мухамадеев Р.Р. (1К., Республика Башкортостан)</v>
      </c>
      <c r="J71" s="137"/>
      <c r="K71" s="137"/>
      <c r="L71" s="138"/>
    </row>
    <row r="72" spans="1:12" ht="14.4" thickTop="1" x14ac:dyDescent="0.25"/>
  </sheetData>
  <sheetProtection formatCells="0" formatColumns="0" formatRows="0" sort="0" autoFilter="0" pivotTables="0"/>
  <mergeCells count="41">
    <mergeCell ref="A15:G15"/>
    <mergeCell ref="H15:L15"/>
    <mergeCell ref="A1:L1"/>
    <mergeCell ref="A2:L2"/>
    <mergeCell ref="A3:L3"/>
    <mergeCell ref="A4:L4"/>
    <mergeCell ref="A6:L6"/>
    <mergeCell ref="A7:L7"/>
    <mergeCell ref="A8:L8"/>
    <mergeCell ref="A9:L9"/>
    <mergeCell ref="A10:L10"/>
    <mergeCell ref="A11:L11"/>
    <mergeCell ref="A12:L12"/>
    <mergeCell ref="L21:L22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A55:D55"/>
    <mergeCell ref="G55:L55"/>
    <mergeCell ref="A65:C65"/>
    <mergeCell ref="D65:F65"/>
    <mergeCell ref="G65:H65"/>
    <mergeCell ref="I65:L65"/>
    <mergeCell ref="A71:C71"/>
    <mergeCell ref="D71:F71"/>
    <mergeCell ref="G71:H71"/>
    <mergeCell ref="I71:L71"/>
    <mergeCell ref="A66:E66"/>
    <mergeCell ref="F66:L66"/>
    <mergeCell ref="A69:E69"/>
    <mergeCell ref="F69:L69"/>
    <mergeCell ref="A70:E70"/>
    <mergeCell ref="F70:L70"/>
  </mergeCells>
  <conditionalFormatting sqref="H23:H53 J38:L53 K23:L37">
    <cfRule type="cellIs" dxfId="5" priority="2" operator="equal">
      <formula>0</formula>
    </cfRule>
  </conditionalFormatting>
  <conditionalFormatting sqref="B72:B1048576 B6:B54 B1:B3 B66:B70 B56:B64">
    <cfRule type="duplicateValues" dxfId="4" priority="3"/>
  </conditionalFormatting>
  <conditionalFormatting sqref="J23:J37">
    <cfRule type="cellIs" dxfId="3" priority="1" operator="equal">
      <formula>0</formula>
    </cfRule>
  </conditionalFormatting>
  <printOptions horizontalCentered="1"/>
  <pageMargins left="0.19685039370078741" right="0.19685039370078741" top="0.59055118110236227" bottom="0.59055118110236227" header="0.15748031496062992" footer="0.11811023622047245"/>
  <pageSetup paperSize="256" scale="95" fitToHeight="0" orientation="landscape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rowBreaks count="1" manualBreakCount="1">
    <brk id="34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BDDD9-8369-4C6B-A9B0-4FEF915E9D4D}">
  <sheetPr>
    <tabColor theme="3" tint="0.59999389629810485"/>
    <pageSetUpPr fitToPage="1"/>
  </sheetPr>
  <dimension ref="A1:M73"/>
  <sheetViews>
    <sheetView tabSelected="1" view="pageBreakPreview" topLeftCell="A36" zoomScale="82" zoomScaleNormal="100" zoomScaleSheetLayoutView="82" workbookViewId="0">
      <selection activeCell="L59" sqref="L59:L63"/>
    </sheetView>
  </sheetViews>
  <sheetFormatPr defaultColWidth="9.109375" defaultRowHeight="13.8" x14ac:dyDescent="0.25"/>
  <cols>
    <col min="1" max="1" width="7" style="1" customWidth="1"/>
    <col min="2" max="2" width="7" style="35" customWidth="1"/>
    <col min="3" max="3" width="12.44140625" style="35" customWidth="1"/>
    <col min="4" max="4" width="21.33203125" style="1" customWidth="1"/>
    <col min="5" max="5" width="11.44140625" style="1" customWidth="1"/>
    <col min="6" max="6" width="8.44140625" style="1" customWidth="1"/>
    <col min="7" max="7" width="23" style="1" customWidth="1"/>
    <col min="8" max="8" width="13.21875" style="1" customWidth="1"/>
    <col min="9" max="9" width="14.77734375" style="1" customWidth="1"/>
    <col min="10" max="10" width="9.88671875" style="1" bestFit="1" customWidth="1"/>
    <col min="11" max="11" width="12.88671875" style="1" customWidth="1"/>
    <col min="12" max="12" width="12" style="1" customWidth="1"/>
    <col min="13" max="14" width="11.6640625" style="1" bestFit="1" customWidth="1"/>
    <col min="15" max="16384" width="9.109375" style="1"/>
  </cols>
  <sheetData>
    <row r="1" spans="1:12" ht="21" customHeight="1" x14ac:dyDescent="0.25">
      <c r="A1" s="117" t="s">
        <v>46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ht="21" customHeight="1" x14ac:dyDescent="0.25">
      <c r="A2" s="117" t="s">
        <v>45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2" ht="21" customHeight="1" x14ac:dyDescent="0.25">
      <c r="A3" s="117" t="s">
        <v>47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2" ht="21" customHeight="1" x14ac:dyDescent="0.25">
      <c r="A4" s="117" t="s">
        <v>48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2" ht="6.75" customHeight="1" x14ac:dyDescent="0.25"/>
    <row r="6" spans="1:12" s="2" customFormat="1" ht="23.25" customHeight="1" x14ac:dyDescent="0.25">
      <c r="A6" s="118" t="s">
        <v>72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</row>
    <row r="7" spans="1:12" s="2" customFormat="1" ht="18" customHeight="1" x14ac:dyDescent="0.25">
      <c r="A7" s="119" t="s">
        <v>15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</row>
    <row r="8" spans="1:12" s="2" customFormat="1" ht="4.5" customHeight="1" thickBot="1" x14ac:dyDescent="0.3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</row>
    <row r="9" spans="1:12" ht="18" customHeight="1" thickTop="1" x14ac:dyDescent="0.25">
      <c r="A9" s="123" t="s">
        <v>37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5"/>
    </row>
    <row r="10" spans="1:12" ht="18" customHeight="1" x14ac:dyDescent="0.25">
      <c r="A10" s="126" t="s">
        <v>51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8"/>
    </row>
    <row r="11" spans="1:12" ht="19.5" customHeight="1" x14ac:dyDescent="0.25">
      <c r="A11" s="126" t="s">
        <v>112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8"/>
    </row>
    <row r="12" spans="1:12" ht="6" customHeight="1" x14ac:dyDescent="0.25">
      <c r="A12" s="108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10"/>
    </row>
    <row r="13" spans="1:12" ht="15.6" x14ac:dyDescent="0.25">
      <c r="A13" s="3" t="s">
        <v>44</v>
      </c>
      <c r="B13" s="4"/>
      <c r="C13" s="4"/>
      <c r="D13" s="5"/>
      <c r="E13" s="6"/>
      <c r="F13" s="6"/>
      <c r="G13" s="53" t="s">
        <v>74</v>
      </c>
      <c r="H13" s="53"/>
      <c r="I13" s="6"/>
      <c r="J13" s="6"/>
      <c r="K13" s="6"/>
      <c r="L13" s="7" t="s">
        <v>68</v>
      </c>
    </row>
    <row r="14" spans="1:12" ht="15.6" x14ac:dyDescent="0.25">
      <c r="A14" s="8" t="s">
        <v>71</v>
      </c>
      <c r="B14" s="9"/>
      <c r="C14" s="54"/>
      <c r="D14" s="34"/>
      <c r="E14" s="10"/>
      <c r="F14" s="10"/>
      <c r="G14" s="55" t="s">
        <v>113</v>
      </c>
      <c r="H14" s="55"/>
      <c r="I14" s="10"/>
      <c r="J14" s="10"/>
      <c r="K14" s="10"/>
      <c r="L14" s="11" t="s">
        <v>76</v>
      </c>
    </row>
    <row r="15" spans="1:12" ht="14.4" x14ac:dyDescent="0.25">
      <c r="A15" s="129" t="s">
        <v>9</v>
      </c>
      <c r="B15" s="130"/>
      <c r="C15" s="130"/>
      <c r="D15" s="130"/>
      <c r="E15" s="130"/>
      <c r="F15" s="130"/>
      <c r="G15" s="131"/>
      <c r="H15" s="134" t="s">
        <v>0</v>
      </c>
      <c r="I15" s="130"/>
      <c r="J15" s="130"/>
      <c r="K15" s="130"/>
      <c r="L15" s="135"/>
    </row>
    <row r="16" spans="1:12" ht="14.4" x14ac:dyDescent="0.25">
      <c r="A16" s="12" t="s">
        <v>16</v>
      </c>
      <c r="B16" s="13"/>
      <c r="C16" s="13"/>
      <c r="D16" s="14"/>
      <c r="E16" s="15"/>
      <c r="F16" s="14"/>
      <c r="G16" s="16"/>
      <c r="H16" s="60" t="s">
        <v>67</v>
      </c>
      <c r="I16" s="44"/>
      <c r="J16" s="17"/>
      <c r="K16" s="17"/>
      <c r="L16" s="61"/>
    </row>
    <row r="17" spans="1:12" ht="14.4" x14ac:dyDescent="0.25">
      <c r="A17" s="12" t="s">
        <v>17</v>
      </c>
      <c r="B17" s="13"/>
      <c r="C17" s="13"/>
      <c r="D17" s="16"/>
      <c r="E17" s="58"/>
      <c r="F17" s="14"/>
      <c r="G17" s="56" t="s">
        <v>53</v>
      </c>
      <c r="H17" s="60" t="s">
        <v>38</v>
      </c>
      <c r="I17" s="44"/>
      <c r="J17" s="17"/>
      <c r="K17" s="17"/>
      <c r="L17" s="61"/>
    </row>
    <row r="18" spans="1:12" ht="14.4" x14ac:dyDescent="0.25">
      <c r="A18" s="12" t="s">
        <v>18</v>
      </c>
      <c r="B18" s="13"/>
      <c r="C18" s="13"/>
      <c r="D18" s="16"/>
      <c r="E18" s="16"/>
      <c r="F18" s="14"/>
      <c r="G18" s="57" t="s">
        <v>54</v>
      </c>
      <c r="H18" s="60" t="s">
        <v>31</v>
      </c>
      <c r="I18" s="44"/>
      <c r="J18" s="17"/>
      <c r="K18" s="17"/>
      <c r="L18" s="61"/>
    </row>
    <row r="19" spans="1:12" ht="15" thickBot="1" x14ac:dyDescent="0.3">
      <c r="A19" s="66" t="s">
        <v>14</v>
      </c>
      <c r="B19" s="67"/>
      <c r="C19" s="67"/>
      <c r="D19" s="63"/>
      <c r="E19" s="68"/>
      <c r="F19" s="63"/>
      <c r="G19" s="69" t="s">
        <v>55</v>
      </c>
      <c r="H19" s="62" t="s">
        <v>50</v>
      </c>
      <c r="I19" s="64"/>
      <c r="J19" s="73">
        <v>68</v>
      </c>
      <c r="K19" s="65"/>
      <c r="L19" s="74" t="s">
        <v>114</v>
      </c>
    </row>
    <row r="20" spans="1:12" s="58" customFormat="1" ht="6.75" customHeight="1" thickTop="1" thickBot="1" x14ac:dyDescent="0.3">
      <c r="A20" s="20"/>
      <c r="B20" s="19"/>
      <c r="C20" s="19"/>
      <c r="D20" s="20"/>
      <c r="E20" s="20"/>
      <c r="F20" s="20"/>
      <c r="G20" s="20"/>
      <c r="H20" s="20"/>
      <c r="I20" s="20"/>
      <c r="J20" s="20"/>
      <c r="K20" s="20"/>
      <c r="L20" s="20"/>
    </row>
    <row r="21" spans="1:12" s="21" customFormat="1" ht="16.5" customHeight="1" thickTop="1" x14ac:dyDescent="0.25">
      <c r="A21" s="132" t="s">
        <v>6</v>
      </c>
      <c r="B21" s="115" t="s">
        <v>11</v>
      </c>
      <c r="C21" s="115" t="s">
        <v>35</v>
      </c>
      <c r="D21" s="115" t="s">
        <v>1</v>
      </c>
      <c r="E21" s="115" t="s">
        <v>33</v>
      </c>
      <c r="F21" s="115" t="s">
        <v>8</v>
      </c>
      <c r="G21" s="115" t="s">
        <v>12</v>
      </c>
      <c r="H21" s="115" t="s">
        <v>7</v>
      </c>
      <c r="I21" s="121" t="s">
        <v>22</v>
      </c>
      <c r="J21" s="115" t="s">
        <v>20</v>
      </c>
      <c r="K21" s="111" t="s">
        <v>39</v>
      </c>
      <c r="L21" s="113" t="s">
        <v>13</v>
      </c>
    </row>
    <row r="22" spans="1:12" s="21" customFormat="1" ht="17.25" customHeight="1" x14ac:dyDescent="0.25">
      <c r="A22" s="133"/>
      <c r="B22" s="116"/>
      <c r="C22" s="116"/>
      <c r="D22" s="116"/>
      <c r="E22" s="116"/>
      <c r="F22" s="116"/>
      <c r="G22" s="116"/>
      <c r="H22" s="116"/>
      <c r="I22" s="122"/>
      <c r="J22" s="116"/>
      <c r="K22" s="112"/>
      <c r="L22" s="114"/>
    </row>
    <row r="23" spans="1:12" ht="20.25" customHeight="1" x14ac:dyDescent="0.25">
      <c r="A23" s="75">
        <v>1</v>
      </c>
      <c r="B23" s="76">
        <v>101</v>
      </c>
      <c r="C23" s="77">
        <v>10096561157</v>
      </c>
      <c r="D23" s="41" t="s">
        <v>115</v>
      </c>
      <c r="E23" s="59">
        <v>38946</v>
      </c>
      <c r="F23" s="42" t="s">
        <v>29</v>
      </c>
      <c r="G23" s="43" t="s">
        <v>65</v>
      </c>
      <c r="H23" s="78">
        <v>8.5474999999999995E-2</v>
      </c>
      <c r="I23" s="79"/>
      <c r="J23" s="40">
        <f>IFERROR($J$19*3600/(HOUR(H23)*3600+MINUTE(H23)*60+SECOND(H23)),"")</f>
        <v>33.14827352742045</v>
      </c>
      <c r="K23" s="45"/>
      <c r="L23" s="70"/>
    </row>
    <row r="24" spans="1:12" ht="20.25" customHeight="1" x14ac:dyDescent="0.25">
      <c r="A24" s="75">
        <v>2</v>
      </c>
      <c r="B24" s="76">
        <v>102</v>
      </c>
      <c r="C24" s="77">
        <v>10107167806</v>
      </c>
      <c r="D24" s="41" t="s">
        <v>116</v>
      </c>
      <c r="E24" s="59">
        <v>38784</v>
      </c>
      <c r="F24" s="42" t="s">
        <v>29</v>
      </c>
      <c r="G24" s="43" t="s">
        <v>65</v>
      </c>
      <c r="H24" s="78">
        <v>9.0358999999999995E-2</v>
      </c>
      <c r="I24" s="80">
        <f>H24-$H$23</f>
        <v>4.8839999999999995E-3</v>
      </c>
      <c r="J24" s="40">
        <f t="shared" ref="J24:J42" si="0">IFERROR($J$19*3600/(HOUR(H24)*3600+MINUTE(H24)*60+SECOND(H24)),"")</f>
        <v>31.356474958370693</v>
      </c>
      <c r="K24" s="45"/>
      <c r="L24" s="70"/>
    </row>
    <row r="25" spans="1:12" ht="20.25" customHeight="1" x14ac:dyDescent="0.25">
      <c r="A25" s="75">
        <v>3</v>
      </c>
      <c r="B25" s="76">
        <v>125</v>
      </c>
      <c r="C25" s="77">
        <v>10104450186</v>
      </c>
      <c r="D25" s="41" t="s">
        <v>117</v>
      </c>
      <c r="E25" s="59">
        <v>38405</v>
      </c>
      <c r="F25" s="42" t="s">
        <v>29</v>
      </c>
      <c r="G25" s="43" t="s">
        <v>56</v>
      </c>
      <c r="H25" s="78">
        <v>9.0416999999999997E-2</v>
      </c>
      <c r="I25" s="80">
        <f t="shared" ref="I25:I42" si="1">H25-$H$23</f>
        <v>4.9420000000000019E-3</v>
      </c>
      <c r="J25" s="40">
        <f t="shared" si="0"/>
        <v>31.336405529953918</v>
      </c>
      <c r="K25" s="45"/>
      <c r="L25" s="70"/>
    </row>
    <row r="26" spans="1:12" ht="20.25" customHeight="1" x14ac:dyDescent="0.25">
      <c r="A26" s="75">
        <v>4</v>
      </c>
      <c r="B26" s="76">
        <v>121</v>
      </c>
      <c r="C26" s="77">
        <v>10108261680</v>
      </c>
      <c r="D26" s="41" t="s">
        <v>118</v>
      </c>
      <c r="E26" s="59">
        <v>38525</v>
      </c>
      <c r="F26" s="42" t="s">
        <v>29</v>
      </c>
      <c r="G26" s="43" t="s">
        <v>61</v>
      </c>
      <c r="H26" s="78">
        <v>9.0624999999999997E-2</v>
      </c>
      <c r="I26" s="80">
        <f t="shared" si="1"/>
        <v>5.1500000000000018E-3</v>
      </c>
      <c r="J26" s="40">
        <f t="shared" si="0"/>
        <v>31.264367816091955</v>
      </c>
      <c r="K26" s="45"/>
      <c r="L26" s="70"/>
    </row>
    <row r="27" spans="1:12" ht="20.25" customHeight="1" x14ac:dyDescent="0.25">
      <c r="A27" s="75">
        <v>5</v>
      </c>
      <c r="B27" s="76">
        <v>113</v>
      </c>
      <c r="C27" s="77">
        <v>10114924368</v>
      </c>
      <c r="D27" s="41" t="s">
        <v>119</v>
      </c>
      <c r="E27" s="59">
        <v>38762</v>
      </c>
      <c r="F27" s="42" t="s">
        <v>29</v>
      </c>
      <c r="G27" s="43" t="s">
        <v>59</v>
      </c>
      <c r="H27" s="78">
        <v>9.2905000000000001E-2</v>
      </c>
      <c r="I27" s="80">
        <f t="shared" si="1"/>
        <v>7.430000000000006E-3</v>
      </c>
      <c r="J27" s="40">
        <f t="shared" si="0"/>
        <v>30.497072380715085</v>
      </c>
      <c r="K27" s="45"/>
      <c r="L27" s="70"/>
    </row>
    <row r="28" spans="1:12" ht="20.25" customHeight="1" x14ac:dyDescent="0.25">
      <c r="A28" s="75">
        <v>6</v>
      </c>
      <c r="B28" s="76">
        <v>112</v>
      </c>
      <c r="C28" s="77">
        <v>10141143973</v>
      </c>
      <c r="D28" s="41" t="s">
        <v>120</v>
      </c>
      <c r="E28" s="59">
        <v>38846</v>
      </c>
      <c r="F28" s="42" t="s">
        <v>32</v>
      </c>
      <c r="G28" s="43" t="s">
        <v>52</v>
      </c>
      <c r="H28" s="78">
        <v>9.3391000000000002E-2</v>
      </c>
      <c r="I28" s="80">
        <f t="shared" si="1"/>
        <v>7.9160000000000064E-3</v>
      </c>
      <c r="J28" s="40">
        <f t="shared" si="0"/>
        <v>30.338331887470567</v>
      </c>
      <c r="K28" s="45"/>
      <c r="L28" s="70"/>
    </row>
    <row r="29" spans="1:12" ht="20.25" customHeight="1" x14ac:dyDescent="0.25">
      <c r="A29" s="75">
        <v>7</v>
      </c>
      <c r="B29" s="76">
        <v>127</v>
      </c>
      <c r="C29" s="77">
        <v>10077687078</v>
      </c>
      <c r="D29" s="41" t="s">
        <v>121</v>
      </c>
      <c r="E29" s="59">
        <v>38562</v>
      </c>
      <c r="F29" s="42" t="s">
        <v>29</v>
      </c>
      <c r="G29" s="43" t="s">
        <v>60</v>
      </c>
      <c r="H29" s="78">
        <v>9.7244999999999998E-2</v>
      </c>
      <c r="I29" s="80">
        <f t="shared" si="1"/>
        <v>1.1770000000000003E-2</v>
      </c>
      <c r="J29" s="40">
        <f t="shared" si="0"/>
        <v>29.135920019043084</v>
      </c>
      <c r="K29" s="45"/>
      <c r="L29" s="70"/>
    </row>
    <row r="30" spans="1:12" ht="20.25" customHeight="1" x14ac:dyDescent="0.25">
      <c r="A30" s="75">
        <v>8</v>
      </c>
      <c r="B30" s="76">
        <v>124</v>
      </c>
      <c r="C30" s="77">
        <v>10104450792</v>
      </c>
      <c r="D30" s="41" t="s">
        <v>122</v>
      </c>
      <c r="E30" s="59">
        <v>38473</v>
      </c>
      <c r="F30" s="42" t="s">
        <v>29</v>
      </c>
      <c r="G30" s="43" t="s">
        <v>56</v>
      </c>
      <c r="H30" s="78">
        <v>9.8773E-2</v>
      </c>
      <c r="I30" s="80">
        <f t="shared" si="1"/>
        <v>1.3298000000000004E-2</v>
      </c>
      <c r="J30" s="40">
        <f t="shared" si="0"/>
        <v>28.685258964143426</v>
      </c>
      <c r="K30" s="45"/>
      <c r="L30" s="70"/>
    </row>
    <row r="31" spans="1:12" ht="20.25" customHeight="1" x14ac:dyDescent="0.25">
      <c r="A31" s="75">
        <v>9</v>
      </c>
      <c r="B31" s="76">
        <v>126</v>
      </c>
      <c r="C31" s="77">
        <v>10101387010</v>
      </c>
      <c r="D31" s="41" t="s">
        <v>123</v>
      </c>
      <c r="E31" s="59">
        <v>38387</v>
      </c>
      <c r="F31" s="42" t="s">
        <v>21</v>
      </c>
      <c r="G31" s="43" t="s">
        <v>56</v>
      </c>
      <c r="H31" s="78">
        <v>0.10013900000000001</v>
      </c>
      <c r="I31" s="80">
        <f t="shared" si="1"/>
        <v>1.466400000000001E-2</v>
      </c>
      <c r="J31" s="40">
        <f t="shared" si="0"/>
        <v>28.294036061026354</v>
      </c>
      <c r="K31" s="45"/>
      <c r="L31" s="70"/>
    </row>
    <row r="32" spans="1:12" ht="20.25" customHeight="1" x14ac:dyDescent="0.25">
      <c r="A32" s="75">
        <v>10</v>
      </c>
      <c r="B32" s="76">
        <v>122</v>
      </c>
      <c r="C32" s="77">
        <v>10116168291</v>
      </c>
      <c r="D32" s="41" t="s">
        <v>124</v>
      </c>
      <c r="E32" s="59">
        <v>38788</v>
      </c>
      <c r="F32" s="42" t="s">
        <v>29</v>
      </c>
      <c r="G32" s="43" t="s">
        <v>63</v>
      </c>
      <c r="H32" s="78">
        <v>0.101366</v>
      </c>
      <c r="I32" s="80">
        <f t="shared" si="1"/>
        <v>1.5891000000000002E-2</v>
      </c>
      <c r="J32" s="40">
        <f t="shared" si="0"/>
        <v>27.95158712034711</v>
      </c>
      <c r="K32" s="45"/>
      <c r="L32" s="70"/>
    </row>
    <row r="33" spans="1:12" ht="20.25" customHeight="1" x14ac:dyDescent="0.25">
      <c r="A33" s="75">
        <v>11</v>
      </c>
      <c r="B33" s="76">
        <v>111</v>
      </c>
      <c r="C33" s="77">
        <v>10104442914</v>
      </c>
      <c r="D33" s="41" t="s">
        <v>125</v>
      </c>
      <c r="E33" s="59">
        <v>38437</v>
      </c>
      <c r="F33" s="42" t="s">
        <v>32</v>
      </c>
      <c r="G33" s="43" t="s">
        <v>52</v>
      </c>
      <c r="H33" s="78">
        <v>0.101366</v>
      </c>
      <c r="I33" s="80">
        <f t="shared" si="1"/>
        <v>1.5891000000000002E-2</v>
      </c>
      <c r="J33" s="40">
        <f t="shared" si="0"/>
        <v>27.95158712034711</v>
      </c>
      <c r="K33" s="45"/>
      <c r="L33" s="70"/>
    </row>
    <row r="34" spans="1:12" ht="20.25" customHeight="1" x14ac:dyDescent="0.25">
      <c r="A34" s="75">
        <v>12</v>
      </c>
      <c r="B34" s="76">
        <v>100</v>
      </c>
      <c r="C34" s="77">
        <v>10126045319</v>
      </c>
      <c r="D34" s="41" t="s">
        <v>126</v>
      </c>
      <c r="E34" s="59">
        <v>38921</v>
      </c>
      <c r="F34" s="42" t="s">
        <v>32</v>
      </c>
      <c r="G34" s="43" t="s">
        <v>61</v>
      </c>
      <c r="H34" s="78">
        <v>0.102257</v>
      </c>
      <c r="I34" s="80">
        <f t="shared" si="1"/>
        <v>1.6782000000000005E-2</v>
      </c>
      <c r="J34" s="40">
        <f t="shared" si="0"/>
        <v>27.707979626485567</v>
      </c>
      <c r="K34" s="45"/>
      <c r="L34" s="70"/>
    </row>
    <row r="35" spans="1:12" ht="20.25" customHeight="1" x14ac:dyDescent="0.25">
      <c r="A35" s="75">
        <v>13</v>
      </c>
      <c r="B35" s="76">
        <v>110</v>
      </c>
      <c r="C35" s="77">
        <v>10116088368</v>
      </c>
      <c r="D35" s="41" t="s">
        <v>127</v>
      </c>
      <c r="E35" s="59">
        <v>39045</v>
      </c>
      <c r="F35" s="42" t="s">
        <v>29</v>
      </c>
      <c r="G35" s="43" t="s">
        <v>57</v>
      </c>
      <c r="H35" s="78">
        <v>0.102326</v>
      </c>
      <c r="I35" s="80">
        <f t="shared" si="1"/>
        <v>1.6851000000000005E-2</v>
      </c>
      <c r="J35" s="40">
        <f t="shared" si="0"/>
        <v>27.689175432643367</v>
      </c>
      <c r="K35" s="45"/>
      <c r="L35" s="70"/>
    </row>
    <row r="36" spans="1:12" ht="20.25" customHeight="1" x14ac:dyDescent="0.25">
      <c r="A36" s="75">
        <v>14</v>
      </c>
      <c r="B36" s="76">
        <v>120</v>
      </c>
      <c r="C36" s="77">
        <v>10119756483</v>
      </c>
      <c r="D36" s="41" t="s">
        <v>128</v>
      </c>
      <c r="E36" s="59">
        <v>38441</v>
      </c>
      <c r="F36" s="42" t="s">
        <v>21</v>
      </c>
      <c r="G36" s="43" t="s">
        <v>61</v>
      </c>
      <c r="H36" s="78">
        <v>0.103171</v>
      </c>
      <c r="I36" s="80">
        <f t="shared" si="1"/>
        <v>1.7696000000000003E-2</v>
      </c>
      <c r="J36" s="40">
        <f t="shared" si="0"/>
        <v>27.462418667264977</v>
      </c>
      <c r="K36" s="45"/>
      <c r="L36" s="70"/>
    </row>
    <row r="37" spans="1:12" ht="20.25" customHeight="1" x14ac:dyDescent="0.25">
      <c r="A37" s="75">
        <v>15</v>
      </c>
      <c r="B37" s="76">
        <v>115</v>
      </c>
      <c r="C37" s="77">
        <v>10128262878</v>
      </c>
      <c r="D37" s="41" t="s">
        <v>129</v>
      </c>
      <c r="E37" s="59">
        <v>38985</v>
      </c>
      <c r="F37" s="42" t="s">
        <v>29</v>
      </c>
      <c r="G37" s="43" t="s">
        <v>59</v>
      </c>
      <c r="H37" s="78">
        <v>0.103171</v>
      </c>
      <c r="I37" s="80">
        <f t="shared" si="1"/>
        <v>1.7696000000000003E-2</v>
      </c>
      <c r="J37" s="40">
        <f t="shared" si="0"/>
        <v>27.462418667264977</v>
      </c>
      <c r="K37" s="45"/>
      <c r="L37" s="70"/>
    </row>
    <row r="38" spans="1:12" ht="20.25" customHeight="1" x14ac:dyDescent="0.25">
      <c r="A38" s="75">
        <v>16</v>
      </c>
      <c r="B38" s="76">
        <v>130</v>
      </c>
      <c r="C38" s="77">
        <v>10090423279</v>
      </c>
      <c r="D38" s="41" t="s">
        <v>130</v>
      </c>
      <c r="E38" s="59">
        <v>38807</v>
      </c>
      <c r="F38" s="42" t="s">
        <v>29</v>
      </c>
      <c r="G38" s="43" t="s">
        <v>60</v>
      </c>
      <c r="H38" s="78">
        <v>0.103171</v>
      </c>
      <c r="I38" s="80">
        <f t="shared" si="1"/>
        <v>1.7696000000000003E-2</v>
      </c>
      <c r="J38" s="40">
        <f t="shared" si="0"/>
        <v>27.462418667264977</v>
      </c>
      <c r="K38" s="45"/>
      <c r="L38" s="70"/>
    </row>
    <row r="39" spans="1:12" ht="20.25" customHeight="1" x14ac:dyDescent="0.25">
      <c r="A39" s="75">
        <v>17</v>
      </c>
      <c r="B39" s="76">
        <v>114</v>
      </c>
      <c r="C39" s="77">
        <v>10120121851</v>
      </c>
      <c r="D39" s="41" t="s">
        <v>131</v>
      </c>
      <c r="E39" s="59">
        <v>39020</v>
      </c>
      <c r="F39" s="42" t="s">
        <v>32</v>
      </c>
      <c r="G39" s="43" t="s">
        <v>59</v>
      </c>
      <c r="H39" s="78">
        <v>0.103171</v>
      </c>
      <c r="I39" s="80">
        <f t="shared" si="1"/>
        <v>1.7696000000000003E-2</v>
      </c>
      <c r="J39" s="40">
        <f t="shared" si="0"/>
        <v>27.462418667264977</v>
      </c>
      <c r="K39" s="45"/>
      <c r="L39" s="70"/>
    </row>
    <row r="40" spans="1:12" ht="20.25" customHeight="1" x14ac:dyDescent="0.25">
      <c r="A40" s="75">
        <v>18</v>
      </c>
      <c r="B40" s="76">
        <v>128</v>
      </c>
      <c r="C40" s="77">
        <v>10090420249</v>
      </c>
      <c r="D40" s="41" t="s">
        <v>132</v>
      </c>
      <c r="E40" s="59">
        <v>38848</v>
      </c>
      <c r="F40" s="42" t="s">
        <v>29</v>
      </c>
      <c r="G40" s="43" t="s">
        <v>60</v>
      </c>
      <c r="H40" s="78">
        <v>0.103171</v>
      </c>
      <c r="I40" s="80">
        <f t="shared" si="1"/>
        <v>1.7696000000000003E-2</v>
      </c>
      <c r="J40" s="40">
        <f t="shared" si="0"/>
        <v>27.462418667264977</v>
      </c>
      <c r="K40" s="45"/>
      <c r="L40" s="70"/>
    </row>
    <row r="41" spans="1:12" ht="20.25" customHeight="1" x14ac:dyDescent="0.25">
      <c r="A41" s="75">
        <v>19</v>
      </c>
      <c r="B41" s="76">
        <v>129</v>
      </c>
      <c r="C41" s="77">
        <v>10089944646</v>
      </c>
      <c r="D41" s="41" t="s">
        <v>133</v>
      </c>
      <c r="E41" s="59">
        <v>39043</v>
      </c>
      <c r="F41" s="42" t="s">
        <v>32</v>
      </c>
      <c r="G41" s="43" t="s">
        <v>60</v>
      </c>
      <c r="H41" s="78">
        <v>0.104502</v>
      </c>
      <c r="I41" s="80">
        <f t="shared" si="1"/>
        <v>1.9027000000000002E-2</v>
      </c>
      <c r="J41" s="40">
        <f t="shared" si="0"/>
        <v>27.112637058367483</v>
      </c>
      <c r="K41" s="45"/>
      <c r="L41" s="70"/>
    </row>
    <row r="42" spans="1:12" ht="20.25" customHeight="1" x14ac:dyDescent="0.25">
      <c r="A42" s="75">
        <v>20</v>
      </c>
      <c r="B42" s="76">
        <v>131</v>
      </c>
      <c r="C42" s="77">
        <v>10090420754</v>
      </c>
      <c r="D42" s="41" t="s">
        <v>134</v>
      </c>
      <c r="E42" s="59">
        <v>38805</v>
      </c>
      <c r="F42" s="42" t="s">
        <v>32</v>
      </c>
      <c r="G42" s="43" t="s">
        <v>60</v>
      </c>
      <c r="H42" s="78">
        <v>0.104502</v>
      </c>
      <c r="I42" s="80">
        <f t="shared" si="1"/>
        <v>1.9027000000000002E-2</v>
      </c>
      <c r="J42" s="40">
        <f t="shared" si="0"/>
        <v>27.112637058367483</v>
      </c>
      <c r="K42" s="45"/>
      <c r="L42" s="70"/>
    </row>
    <row r="43" spans="1:12" ht="20.25" customHeight="1" x14ac:dyDescent="0.25">
      <c r="A43" s="75" t="s">
        <v>69</v>
      </c>
      <c r="B43" s="76">
        <v>123</v>
      </c>
      <c r="C43" s="77">
        <v>10088344146</v>
      </c>
      <c r="D43" s="41" t="s">
        <v>135</v>
      </c>
      <c r="E43" s="59">
        <v>38624</v>
      </c>
      <c r="F43" s="42" t="s">
        <v>21</v>
      </c>
      <c r="G43" s="43" t="s">
        <v>57</v>
      </c>
      <c r="H43" s="139"/>
      <c r="I43" s="141"/>
      <c r="J43" s="40"/>
      <c r="K43" s="45"/>
      <c r="L43" s="70"/>
    </row>
    <row r="44" spans="1:12" ht="20.25" customHeight="1" x14ac:dyDescent="0.25">
      <c r="A44" s="75" t="s">
        <v>69</v>
      </c>
      <c r="B44" s="76">
        <v>133</v>
      </c>
      <c r="C44" s="77">
        <v>10090420754</v>
      </c>
      <c r="D44" s="41" t="s">
        <v>134</v>
      </c>
      <c r="E44" s="59">
        <v>38805</v>
      </c>
      <c r="F44" s="42" t="s">
        <v>32</v>
      </c>
      <c r="G44" s="43" t="s">
        <v>60</v>
      </c>
      <c r="H44" s="139"/>
      <c r="I44" s="141"/>
      <c r="J44" s="40"/>
      <c r="K44" s="45"/>
      <c r="L44" s="70"/>
    </row>
    <row r="45" spans="1:12" ht="20.25" customHeight="1" x14ac:dyDescent="0.25">
      <c r="A45" s="75" t="s">
        <v>69</v>
      </c>
      <c r="B45" s="76">
        <v>118</v>
      </c>
      <c r="C45" s="77">
        <v>10115074720</v>
      </c>
      <c r="D45" s="41" t="s">
        <v>136</v>
      </c>
      <c r="E45" s="59">
        <v>39052</v>
      </c>
      <c r="F45" s="42" t="s">
        <v>29</v>
      </c>
      <c r="G45" s="43" t="s">
        <v>137</v>
      </c>
      <c r="H45" s="139"/>
      <c r="I45" s="141"/>
      <c r="J45" s="40"/>
      <c r="K45" s="45"/>
      <c r="L45" s="70"/>
    </row>
    <row r="46" spans="1:12" ht="20.25" customHeight="1" x14ac:dyDescent="0.25">
      <c r="A46" s="75" t="s">
        <v>69</v>
      </c>
      <c r="B46" s="76">
        <v>117</v>
      </c>
      <c r="C46" s="77">
        <v>10089583625</v>
      </c>
      <c r="D46" s="41" t="s">
        <v>138</v>
      </c>
      <c r="E46" s="59">
        <v>38919</v>
      </c>
      <c r="F46" s="42" t="s">
        <v>21</v>
      </c>
      <c r="G46" s="43" t="s">
        <v>137</v>
      </c>
      <c r="H46" s="139"/>
      <c r="I46" s="141"/>
      <c r="J46" s="40"/>
      <c r="K46" s="45"/>
      <c r="L46" s="70"/>
    </row>
    <row r="47" spans="1:12" ht="20.25" customHeight="1" x14ac:dyDescent="0.25">
      <c r="A47" s="75" t="s">
        <v>69</v>
      </c>
      <c r="B47" s="76">
        <v>116</v>
      </c>
      <c r="C47" s="77">
        <v>10105908624</v>
      </c>
      <c r="D47" s="41" t="s">
        <v>139</v>
      </c>
      <c r="E47" s="59">
        <v>38896</v>
      </c>
      <c r="F47" s="42" t="s">
        <v>21</v>
      </c>
      <c r="G47" s="43" t="s">
        <v>137</v>
      </c>
      <c r="H47" s="139"/>
      <c r="I47" s="141"/>
      <c r="J47" s="40"/>
      <c r="K47" s="45"/>
      <c r="L47" s="70"/>
    </row>
    <row r="48" spans="1:12" ht="20.25" customHeight="1" x14ac:dyDescent="0.25">
      <c r="A48" s="75" t="s">
        <v>69</v>
      </c>
      <c r="B48" s="76">
        <v>109</v>
      </c>
      <c r="C48" s="77">
        <v>10101383875</v>
      </c>
      <c r="D48" s="41" t="s">
        <v>140</v>
      </c>
      <c r="E48" s="59">
        <v>38568</v>
      </c>
      <c r="F48" s="42" t="s">
        <v>21</v>
      </c>
      <c r="G48" s="43" t="s">
        <v>57</v>
      </c>
      <c r="H48" s="139"/>
      <c r="I48" s="141"/>
      <c r="J48" s="40"/>
      <c r="K48" s="45"/>
      <c r="L48" s="70"/>
    </row>
    <row r="49" spans="1:13" ht="20.25" customHeight="1" x14ac:dyDescent="0.25">
      <c r="A49" s="75" t="s">
        <v>69</v>
      </c>
      <c r="B49" s="76">
        <v>108</v>
      </c>
      <c r="C49" s="77">
        <v>10111016480</v>
      </c>
      <c r="D49" s="41" t="s">
        <v>141</v>
      </c>
      <c r="E49" s="59">
        <v>38870</v>
      </c>
      <c r="F49" s="42" t="s">
        <v>29</v>
      </c>
      <c r="G49" s="43" t="s">
        <v>57</v>
      </c>
      <c r="H49" s="139"/>
      <c r="I49" s="141"/>
      <c r="J49" s="40"/>
      <c r="K49" s="45"/>
      <c r="L49" s="70"/>
    </row>
    <row r="50" spans="1:13" ht="20.25" customHeight="1" x14ac:dyDescent="0.25">
      <c r="A50" s="75" t="s">
        <v>69</v>
      </c>
      <c r="B50" s="76">
        <v>107</v>
      </c>
      <c r="C50" s="77">
        <v>10111058920</v>
      </c>
      <c r="D50" s="41" t="s">
        <v>142</v>
      </c>
      <c r="E50" s="59">
        <v>38947</v>
      </c>
      <c r="F50" s="42" t="s">
        <v>29</v>
      </c>
      <c r="G50" s="43" t="s">
        <v>57</v>
      </c>
      <c r="H50" s="139"/>
      <c r="I50" s="141"/>
      <c r="J50" s="40"/>
      <c r="K50" s="45"/>
      <c r="L50" s="70"/>
    </row>
    <row r="51" spans="1:13" ht="20.25" customHeight="1" x14ac:dyDescent="0.25">
      <c r="A51" s="75" t="s">
        <v>69</v>
      </c>
      <c r="B51" s="76">
        <v>106</v>
      </c>
      <c r="C51" s="77">
        <v>10111079330</v>
      </c>
      <c r="D51" s="41" t="s">
        <v>143</v>
      </c>
      <c r="E51" s="59">
        <v>38979</v>
      </c>
      <c r="F51" s="42" t="s">
        <v>29</v>
      </c>
      <c r="G51" s="43" t="s">
        <v>57</v>
      </c>
      <c r="H51" s="139"/>
      <c r="I51" s="141"/>
      <c r="J51" s="40"/>
      <c r="K51" s="45"/>
      <c r="L51" s="70"/>
    </row>
    <row r="52" spans="1:13" ht="20.25" customHeight="1" x14ac:dyDescent="0.25">
      <c r="A52" s="75" t="s">
        <v>69</v>
      </c>
      <c r="B52" s="76">
        <v>105</v>
      </c>
      <c r="C52" s="77">
        <v>10083214765</v>
      </c>
      <c r="D52" s="41" t="s">
        <v>144</v>
      </c>
      <c r="E52" s="59">
        <v>38652</v>
      </c>
      <c r="F52" s="42" t="s">
        <v>21</v>
      </c>
      <c r="G52" s="43" t="s">
        <v>57</v>
      </c>
      <c r="H52" s="139"/>
      <c r="I52" s="141"/>
      <c r="J52" s="40"/>
      <c r="K52" s="45"/>
      <c r="L52" s="70"/>
    </row>
    <row r="53" spans="1:13" ht="20.25" customHeight="1" x14ac:dyDescent="0.25">
      <c r="A53" s="75" t="s">
        <v>69</v>
      </c>
      <c r="B53" s="76">
        <v>104</v>
      </c>
      <c r="C53" s="77">
        <v>10094924079</v>
      </c>
      <c r="D53" s="41" t="s">
        <v>145</v>
      </c>
      <c r="E53" s="59">
        <v>38788</v>
      </c>
      <c r="F53" s="42" t="s">
        <v>29</v>
      </c>
      <c r="G53" s="43" t="s">
        <v>57</v>
      </c>
      <c r="H53" s="139"/>
      <c r="I53" s="141"/>
      <c r="J53" s="40"/>
      <c r="K53" s="45"/>
      <c r="L53" s="70"/>
    </row>
    <row r="54" spans="1:13" ht="20.25" customHeight="1" thickBot="1" x14ac:dyDescent="0.3">
      <c r="A54" s="84" t="s">
        <v>69</v>
      </c>
      <c r="B54" s="85">
        <v>103</v>
      </c>
      <c r="C54" s="86">
        <v>10092421378</v>
      </c>
      <c r="D54" s="87" t="s">
        <v>146</v>
      </c>
      <c r="E54" s="88">
        <v>38855</v>
      </c>
      <c r="F54" s="89" t="s">
        <v>21</v>
      </c>
      <c r="G54" s="90" t="s">
        <v>57</v>
      </c>
      <c r="H54" s="142"/>
      <c r="I54" s="143"/>
      <c r="J54" s="91"/>
      <c r="K54" s="92"/>
      <c r="L54" s="93"/>
    </row>
    <row r="55" spans="1:13" ht="8.25" customHeight="1" thickTop="1" thickBot="1" x14ac:dyDescent="0.35">
      <c r="A55" s="22"/>
      <c r="B55" s="23"/>
      <c r="C55" s="23"/>
      <c r="D55" s="24"/>
      <c r="E55" s="25"/>
      <c r="F55" s="26"/>
      <c r="G55" s="25"/>
      <c r="H55" s="25"/>
      <c r="I55" s="27"/>
      <c r="J55" s="27"/>
      <c r="K55" s="27"/>
      <c r="L55" s="27"/>
    </row>
    <row r="56" spans="1:13" ht="15" thickTop="1" x14ac:dyDescent="0.25">
      <c r="A56" s="101" t="s">
        <v>4</v>
      </c>
      <c r="B56" s="102"/>
      <c r="C56" s="102"/>
      <c r="D56" s="102"/>
      <c r="E56" s="46"/>
      <c r="F56" s="46"/>
      <c r="G56" s="106" t="s">
        <v>5</v>
      </c>
      <c r="H56" s="106"/>
      <c r="I56" s="106"/>
      <c r="J56" s="106"/>
      <c r="K56" s="106"/>
      <c r="L56" s="107"/>
    </row>
    <row r="57" spans="1:13" ht="13.5" customHeight="1" x14ac:dyDescent="0.25">
      <c r="A57" s="52" t="s">
        <v>109</v>
      </c>
      <c r="B57" s="32"/>
      <c r="C57" s="47"/>
      <c r="D57" s="48"/>
      <c r="E57" s="4"/>
      <c r="F57" s="4"/>
      <c r="G57" s="28" t="s">
        <v>30</v>
      </c>
      <c r="H57" s="36">
        <v>9</v>
      </c>
      <c r="I57" s="58"/>
      <c r="J57" s="58"/>
      <c r="K57" s="37" t="s">
        <v>28</v>
      </c>
      <c r="L57" s="38">
        <f>COUNTIF(F23:F54,"ЗМС")</f>
        <v>0</v>
      </c>
      <c r="M57" s="29"/>
    </row>
    <row r="58" spans="1:13" ht="13.5" customHeight="1" x14ac:dyDescent="0.25">
      <c r="A58" s="52" t="s">
        <v>70</v>
      </c>
      <c r="B58" s="32"/>
      <c r="C58" s="49"/>
      <c r="D58" s="48"/>
      <c r="E58" s="71"/>
      <c r="F58" s="71"/>
      <c r="G58" s="28" t="s">
        <v>23</v>
      </c>
      <c r="H58" s="36">
        <f>H59+H64</f>
        <v>32</v>
      </c>
      <c r="I58" s="58"/>
      <c r="J58" s="58"/>
      <c r="K58" s="37" t="s">
        <v>19</v>
      </c>
      <c r="L58" s="38">
        <f>COUNTIF(F23:F54,"МСМК")</f>
        <v>0</v>
      </c>
      <c r="M58" s="29"/>
    </row>
    <row r="59" spans="1:13" ht="13.5" customHeight="1" x14ac:dyDescent="0.25">
      <c r="A59" s="52" t="s">
        <v>66</v>
      </c>
      <c r="B59" s="32"/>
      <c r="C59" s="16"/>
      <c r="D59" s="48"/>
      <c r="E59" s="71"/>
      <c r="F59" s="71"/>
      <c r="G59" s="28" t="s">
        <v>24</v>
      </c>
      <c r="H59" s="36">
        <f>H60+H61+H62+H63</f>
        <v>20</v>
      </c>
      <c r="I59" s="58"/>
      <c r="J59" s="58"/>
      <c r="K59" s="37" t="s">
        <v>21</v>
      </c>
      <c r="L59" s="38">
        <f>COUNTIF(F23:F54,"МС")</f>
        <v>8</v>
      </c>
      <c r="M59" s="29"/>
    </row>
    <row r="60" spans="1:13" ht="13.5" customHeight="1" x14ac:dyDescent="0.25">
      <c r="A60" s="52" t="s">
        <v>49</v>
      </c>
      <c r="B60" s="32"/>
      <c r="C60" s="16"/>
      <c r="D60" s="48"/>
      <c r="E60" s="71"/>
      <c r="F60" s="71"/>
      <c r="G60" s="28" t="s">
        <v>25</v>
      </c>
      <c r="H60" s="36">
        <f>COUNT(A23:A54)</f>
        <v>20</v>
      </c>
      <c r="I60" s="58"/>
      <c r="J60" s="58"/>
      <c r="K60" s="39" t="s">
        <v>29</v>
      </c>
      <c r="L60" s="38">
        <f>COUNTIF(F23:F54,"КМС")</f>
        <v>17</v>
      </c>
      <c r="M60" s="29"/>
    </row>
    <row r="61" spans="1:13" ht="13.5" customHeight="1" x14ac:dyDescent="0.25">
      <c r="A61" s="50"/>
      <c r="B61" s="32"/>
      <c r="C61" s="16"/>
      <c r="D61" s="48"/>
      <c r="E61" s="71"/>
      <c r="F61" s="71"/>
      <c r="G61" s="28" t="s">
        <v>36</v>
      </c>
      <c r="H61" s="36">
        <f>COUNTIF(A23:A54,"ЛИМ")</f>
        <v>0</v>
      </c>
      <c r="I61" s="58"/>
      <c r="J61" s="58"/>
      <c r="K61" s="39" t="s">
        <v>32</v>
      </c>
      <c r="L61" s="38">
        <f>COUNTIF(F23:F54,"1 СР")</f>
        <v>7</v>
      </c>
      <c r="M61" s="29"/>
    </row>
    <row r="62" spans="1:13" ht="13.5" customHeight="1" x14ac:dyDescent="0.25">
      <c r="A62" s="51"/>
      <c r="B62" s="18"/>
      <c r="C62" s="18"/>
      <c r="D62" s="48"/>
      <c r="E62" s="71"/>
      <c r="F62" s="71"/>
      <c r="G62" s="28" t="s">
        <v>26</v>
      </c>
      <c r="H62" s="36">
        <f>COUNTIF(A23:A54,"НФ")</f>
        <v>0</v>
      </c>
      <c r="I62" s="58"/>
      <c r="J62" s="58"/>
      <c r="K62" s="39" t="s">
        <v>42</v>
      </c>
      <c r="L62" s="38">
        <f>COUNTIF(F23:F54,"2 СР")</f>
        <v>0</v>
      </c>
      <c r="M62" s="29"/>
    </row>
    <row r="63" spans="1:13" ht="13.5" customHeight="1" x14ac:dyDescent="0.25">
      <c r="A63" s="31"/>
      <c r="B63" s="32"/>
      <c r="C63" s="32"/>
      <c r="D63" s="48"/>
      <c r="E63" s="71"/>
      <c r="F63" s="71"/>
      <c r="G63" s="28" t="s">
        <v>34</v>
      </c>
      <c r="H63" s="36">
        <f>COUNTIF(A23:A54,"ДСКВ")</f>
        <v>0</v>
      </c>
      <c r="I63" s="58"/>
      <c r="J63" s="58"/>
      <c r="K63" s="39" t="s">
        <v>43</v>
      </c>
      <c r="L63" s="38">
        <f>COUNTIF(F23:F54,"3 СР")</f>
        <v>0</v>
      </c>
      <c r="M63" s="29"/>
    </row>
    <row r="64" spans="1:13" ht="13.5" customHeight="1" x14ac:dyDescent="0.25">
      <c r="A64" s="31"/>
      <c r="B64" s="32"/>
      <c r="C64" s="32"/>
      <c r="D64" s="48"/>
      <c r="E64" s="71"/>
      <c r="F64" s="71"/>
      <c r="G64" s="28" t="s">
        <v>27</v>
      </c>
      <c r="H64" s="36">
        <f>COUNTIF(A23:A54,"НС")</f>
        <v>12</v>
      </c>
      <c r="I64" s="58"/>
      <c r="J64" s="58"/>
      <c r="K64" s="28"/>
      <c r="L64" s="30"/>
      <c r="M64" s="29"/>
    </row>
    <row r="65" spans="1:13" ht="5.25" customHeight="1" x14ac:dyDescent="0.25">
      <c r="A65" s="31"/>
      <c r="B65" s="32"/>
      <c r="C65" s="32"/>
      <c r="D65" s="32"/>
      <c r="E65" s="32"/>
      <c r="F65" s="32"/>
      <c r="G65" s="18"/>
      <c r="H65" s="18"/>
      <c r="I65" s="33"/>
      <c r="J65" s="18"/>
      <c r="K65" s="18"/>
      <c r="L65" s="72"/>
      <c r="M65" s="29"/>
    </row>
    <row r="66" spans="1:13" ht="15.6" x14ac:dyDescent="0.25">
      <c r="A66" s="103" t="s">
        <v>2</v>
      </c>
      <c r="B66" s="104"/>
      <c r="C66" s="104"/>
      <c r="D66" s="104" t="s">
        <v>10</v>
      </c>
      <c r="E66" s="104"/>
      <c r="F66" s="104"/>
      <c r="G66" s="104" t="s">
        <v>3</v>
      </c>
      <c r="H66" s="104"/>
      <c r="I66" s="104" t="s">
        <v>41</v>
      </c>
      <c r="J66" s="104"/>
      <c r="K66" s="104"/>
      <c r="L66" s="105"/>
    </row>
    <row r="67" spans="1:13" x14ac:dyDescent="0.25">
      <c r="A67" s="98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100"/>
    </row>
    <row r="68" spans="1:13" x14ac:dyDescent="0.25">
      <c r="A68" s="95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7"/>
    </row>
    <row r="69" spans="1:13" x14ac:dyDescent="0.25">
      <c r="A69" s="95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7"/>
    </row>
    <row r="70" spans="1:13" x14ac:dyDescent="0.25">
      <c r="A70" s="98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100"/>
    </row>
    <row r="71" spans="1:13" x14ac:dyDescent="0.25">
      <c r="A71" s="98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100"/>
    </row>
    <row r="72" spans="1:13" s="94" customFormat="1" ht="10.8" thickBot="1" x14ac:dyDescent="0.3">
      <c r="A72" s="136"/>
      <c r="B72" s="137"/>
      <c r="C72" s="137"/>
      <c r="D72" s="137" t="str">
        <f>G17</f>
        <v>Барканова М.В. (ВК, Великие Луки)</v>
      </c>
      <c r="E72" s="137"/>
      <c r="F72" s="137"/>
      <c r="G72" s="137" t="str">
        <f>G18</f>
        <v>Мухамадеева Н.С. (1К., Республика Башкортостан)</v>
      </c>
      <c r="H72" s="137"/>
      <c r="I72" s="137" t="str">
        <f>G19</f>
        <v>Мухамадеев Р.Р. (1К., Республика Башкортостан)</v>
      </c>
      <c r="J72" s="137"/>
      <c r="K72" s="137"/>
      <c r="L72" s="138"/>
    </row>
    <row r="73" spans="1:13" ht="14.4" thickTop="1" x14ac:dyDescent="0.25"/>
  </sheetData>
  <sheetProtection formatCells="0" formatColumns="0" formatRows="0" sort="0" autoFilter="0" pivotTables="0"/>
  <mergeCells count="41">
    <mergeCell ref="A72:C72"/>
    <mergeCell ref="D72:F72"/>
    <mergeCell ref="G72:H72"/>
    <mergeCell ref="I72:L72"/>
    <mergeCell ref="A67:E67"/>
    <mergeCell ref="F67:L67"/>
    <mergeCell ref="A70:E70"/>
    <mergeCell ref="F70:L70"/>
    <mergeCell ref="A71:E71"/>
    <mergeCell ref="F71:L71"/>
    <mergeCell ref="A56:D56"/>
    <mergeCell ref="G56:L56"/>
    <mergeCell ref="A66:C66"/>
    <mergeCell ref="D66:F66"/>
    <mergeCell ref="G66:H66"/>
    <mergeCell ref="I66:L66"/>
    <mergeCell ref="G21:G22"/>
    <mergeCell ref="H21:H22"/>
    <mergeCell ref="I21:I22"/>
    <mergeCell ref="J21:J22"/>
    <mergeCell ref="K21:K22"/>
    <mergeCell ref="L21:L22"/>
    <mergeCell ref="A21:A22"/>
    <mergeCell ref="B21:B22"/>
    <mergeCell ref="C21:C22"/>
    <mergeCell ref="D21:D22"/>
    <mergeCell ref="E21:E22"/>
    <mergeCell ref="F21:F22"/>
    <mergeCell ref="A8:L8"/>
    <mergeCell ref="A9:L9"/>
    <mergeCell ref="A10:L10"/>
    <mergeCell ref="A11:L11"/>
    <mergeCell ref="A12:L12"/>
    <mergeCell ref="A15:G15"/>
    <mergeCell ref="H15:L15"/>
    <mergeCell ref="A1:L1"/>
    <mergeCell ref="A2:L2"/>
    <mergeCell ref="A3:L3"/>
    <mergeCell ref="A4:L4"/>
    <mergeCell ref="A6:L6"/>
    <mergeCell ref="A7:L7"/>
  </mergeCells>
  <conditionalFormatting sqref="H23:H54 J43:L54 K23:L42">
    <cfRule type="cellIs" dxfId="2" priority="2" operator="equal">
      <formula>0</formula>
    </cfRule>
  </conditionalFormatting>
  <conditionalFormatting sqref="B73:B1048576 B6:B55 B1:B3 B67:B71 B57:B65">
    <cfRule type="duplicateValues" dxfId="1" priority="3"/>
  </conditionalFormatting>
  <conditionalFormatting sqref="J23:J42">
    <cfRule type="cellIs" dxfId="0" priority="1" operator="equal">
      <formula>0</formula>
    </cfRule>
  </conditionalFormatting>
  <printOptions horizontalCentered="1"/>
  <pageMargins left="0.19685039370078741" right="0.19685039370078741" top="0.59055118110236227" bottom="0.59055118110236227" header="0.15748031496062992" footer="0.11811023622047245"/>
  <pageSetup paperSize="256" scale="95" fitToHeight="0" orientation="landscape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rowBreaks count="1" manualBreakCount="1">
    <brk id="34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женщины групп гонка</vt:lpstr>
      <vt:lpstr>юниорки 17-18 групп гонка</vt:lpstr>
      <vt:lpstr>'женщины групп гонка'!Заголовки_для_печати</vt:lpstr>
      <vt:lpstr>'юниорки 17-18 групп гонка'!Заголовки_для_печати</vt:lpstr>
      <vt:lpstr>'женщины групп гонка'!Область_печати</vt:lpstr>
      <vt:lpstr>'юниорки 17-18 групп гонка'!Область_печати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Арсен</cp:lastModifiedBy>
  <cp:lastPrinted>2022-04-17T13:42:06Z</cp:lastPrinted>
  <dcterms:created xsi:type="dcterms:W3CDTF">1996-10-08T23:32:33Z</dcterms:created>
  <dcterms:modified xsi:type="dcterms:W3CDTF">2023-08-14T12:01:14Z</dcterms:modified>
</cp:coreProperties>
</file>