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Критериум!$A$1:$V$119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09" i="91" l="1"/>
  <c r="V108" i="91"/>
  <c r="V107" i="91"/>
  <c r="S107" i="91"/>
  <c r="S23" i="91"/>
  <c r="S24" i="91"/>
  <c r="S25" i="91"/>
  <c r="S26" i="91"/>
  <c r="S27" i="91"/>
  <c r="S28" i="91"/>
  <c r="S29" i="91"/>
  <c r="S30" i="91"/>
  <c r="S31" i="91"/>
  <c r="S108" i="91"/>
  <c r="S109" i="91"/>
  <c r="S110" i="91"/>
  <c r="S111" i="91"/>
  <c r="S106" i="91" l="1"/>
  <c r="S105" i="91" s="1"/>
  <c r="K119" i="91"/>
  <c r="F119" i="91"/>
  <c r="V105" i="91" l="1"/>
  <c r="V110" i="91" l="1"/>
  <c r="V106" i="91"/>
  <c r="V104" i="91"/>
</calcChain>
</file>

<file path=xl/sharedStrings.xml><?xml version="1.0" encoding="utf-8"?>
<sst xmlns="http://schemas.openxmlformats.org/spreadsheetml/2006/main" count="450" uniqueCount="230">
  <si>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</si>
  <si>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</si>
  <si>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</si>
  <si>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</si>
  <si>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</si>
  <si>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</si>
  <si>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</si>
  <si>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</si>
  <si>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</si>
  <si>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</si>
  <si>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</si>
  <si>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</si>
  <si>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</si>
  <si>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</si>
  <si>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</si>
  <si>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</si>
  <si>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</si>
  <si>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</si>
  <si>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</si>
  <si>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</si>
  <si>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</si>
  <si>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</si>
  <si>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</si>
  <si>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</si>
  <si>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</si>
  <si>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</si>
  <si>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</si>
  <si>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</si>
  <si>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</si>
  <si>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</si>
  <si>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</si>
  <si>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</si>
  <si>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</si>
  <si>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</si>
  <si>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</si>
  <si>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</si>
  <si>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</si>
  <si>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</si>
  <si>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</si>
  <si>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</si>
  <si>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</si>
  <si>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</si>
  <si>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</si>
  <si>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</si>
  <si>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</si>
  <si>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</si>
  <si>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</si>
  <si>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НФ</t>
  </si>
  <si>
    <t>Иркутская область</t>
  </si>
  <si>
    <t>шоссе - критериум 20-40 км</t>
  </si>
  <si>
    <t>№ ВРВС: 0080721811С</t>
  </si>
  <si>
    <t>ВСЕРОССИЙСКИЕ СОРЕВНОВАНИЯ</t>
  </si>
  <si>
    <t>Юноши 15-16 лет</t>
  </si>
  <si>
    <t>ОКОНЧАНИЕ ГОНКИ: 11ч 15м</t>
  </si>
  <si>
    <t>12.05.2005</t>
  </si>
  <si>
    <t>21.02.2005</t>
  </si>
  <si>
    <t>03.10.2005</t>
  </si>
  <si>
    <t>03.06.2005</t>
  </si>
  <si>
    <t>26.11.2005</t>
  </si>
  <si>
    <t>11.02.2005</t>
  </si>
  <si>
    <t>28.08.2006</t>
  </si>
  <si>
    <t>01.07.2005</t>
  </si>
  <si>
    <t>08.07.2005</t>
  </si>
  <si>
    <t>07.09.2005</t>
  </si>
  <si>
    <t>13.05.2005</t>
  </si>
  <si>
    <t>19.11.2005</t>
  </si>
  <si>
    <t>30.04.2005</t>
  </si>
  <si>
    <t>05.10.2005</t>
  </si>
  <si>
    <t>28.06.2006</t>
  </si>
  <si>
    <t>31.12.2005</t>
  </si>
  <si>
    <t>20.05.2005</t>
  </si>
  <si>
    <t>04.08.2006</t>
  </si>
  <si>
    <t>06.05.2005</t>
  </si>
  <si>
    <t>21.02.2006</t>
  </si>
  <si>
    <t>05.05.2006</t>
  </si>
  <si>
    <t>03.06.2006</t>
  </si>
  <si>
    <t>04.01.2006</t>
  </si>
  <si>
    <t>28.04.2005</t>
  </si>
  <si>
    <t>20.07.2006</t>
  </si>
  <si>
    <t>24.01.2005</t>
  </si>
  <si>
    <t>19.01.2005</t>
  </si>
  <si>
    <t>14.07.2006</t>
  </si>
  <si>
    <t>БУРХАНОВ Данил</t>
  </si>
  <si>
    <t>ХАРЧЕНКО Никита</t>
  </si>
  <si>
    <t>ПЕРЕПЕЛИЦА Вадим</t>
  </si>
  <si>
    <t>АХУНОВ Дамир</t>
  </si>
  <si>
    <t>ТРИФОНОВ Кирилл</t>
  </si>
  <si>
    <t>БАРУШКО Никита</t>
  </si>
  <si>
    <t>МИШАНКОВ Максим</t>
  </si>
  <si>
    <t>ХОВМЕНЕЦ Михаил</t>
  </si>
  <si>
    <t>ШЕЛЯГ Валерий</t>
  </si>
  <si>
    <t>АЛЕКСЕЕВ Никита</t>
  </si>
  <si>
    <t>ШМАТОВ Никита</t>
  </si>
  <si>
    <t>АЛБУТКИН Илья</t>
  </si>
  <si>
    <t>НЕЧИПОРЕНКО Андрей</t>
  </si>
  <si>
    <t>АКЕНТЬЕВ Савелий</t>
  </si>
  <si>
    <t>ГЕРГЕЛЬ Максим</t>
  </si>
  <si>
    <t>ТИШКИН Степан</t>
  </si>
  <si>
    <t>ГУРЬЕВ Роман</t>
  </si>
  <si>
    <t>СЕРГЕЕВ Егор</t>
  </si>
  <si>
    <t>ТЛЮСТАНГЕЛОВ Даниил</t>
  </si>
  <si>
    <t>ШУРПАЧ Ярослав</t>
  </si>
  <si>
    <t>ДРЮКОВ Дмитрий</t>
  </si>
  <si>
    <t>АСТРЕЛИН Дмитрий</t>
  </si>
  <si>
    <t>ЧИЧИЛАНОВ Владислав</t>
  </si>
  <si>
    <t>Республика Адыгея</t>
  </si>
  <si>
    <t>Свердловская область</t>
  </si>
  <si>
    <t>Ростовская область</t>
  </si>
  <si>
    <t>Тюменская область</t>
  </si>
  <si>
    <t>Самарская область</t>
  </si>
  <si>
    <t>Оренбургская область</t>
  </si>
  <si>
    <t>Осадки: без осадков</t>
  </si>
  <si>
    <t>Министерство физической культуры и спорта Краснодарского края</t>
  </si>
  <si>
    <t>Федерация велосипедного спорта Кубани</t>
  </si>
  <si>
    <t>ДАТА ПРОВЕДЕНИЯ: 09 сентября 2021 года</t>
  </si>
  <si>
    <t xml:space="preserve">НАЧАЛО ГОНКИ: 10ч 30м </t>
  </si>
  <si>
    <t>№ ЕКП 2021: 33279</t>
  </si>
  <si>
    <t>1,0 км/30</t>
  </si>
  <si>
    <t>ЕЖОВ В.Н. (ВК, г.Краснодар )</t>
  </si>
  <si>
    <t>СОЛУКОВА Н.В. (ВК, г.Краснодар)</t>
  </si>
  <si>
    <t>МЕЛЬНИК А.И. (ВК, г.Краснодар)</t>
  </si>
  <si>
    <t xml:space="preserve">НАЗВАНИЕ ТРАССЫ / РЕГ. НОМЕР: </t>
  </si>
  <si>
    <t>МЕСТО ПРОВЕДЕНИЯ: г. Брюховецкая</t>
  </si>
  <si>
    <t>КУЗНЕЦОВ Руслан</t>
  </si>
  <si>
    <t>14.03.2005</t>
  </si>
  <si>
    <t>САВЕКИН Илья</t>
  </si>
  <si>
    <t>17.05.2005</t>
  </si>
  <si>
    <t>КАЗАКОВ Даниил</t>
  </si>
  <si>
    <t>08.01.2005</t>
  </si>
  <si>
    <t>ЛУНИН Михаил</t>
  </si>
  <si>
    <t>27.09.2005</t>
  </si>
  <si>
    <t>ГОНЧАРОВ Владимир</t>
  </si>
  <si>
    <t>12.08.2005</t>
  </si>
  <si>
    <t>БОРТНИКОВ Георгий</t>
  </si>
  <si>
    <t>15.08.2006</t>
  </si>
  <si>
    <t>ПОПОВ Максим</t>
  </si>
  <si>
    <t>18.02.2006</t>
  </si>
  <si>
    <t>ГРЕБЕНЮКОВ Никита</t>
  </si>
  <si>
    <t>23.05.2005</t>
  </si>
  <si>
    <t>ТОКАРЕВ Матвей</t>
  </si>
  <si>
    <t>21.04.2006</t>
  </si>
  <si>
    <t>КЕРНИЦКИЙ Максим</t>
  </si>
  <si>
    <t>23.09.2006</t>
  </si>
  <si>
    <t>БЕЛОУСОВ Иван</t>
  </si>
  <si>
    <t>16.05.2006</t>
  </si>
  <si>
    <t>УЖЕВКО Роман</t>
  </si>
  <si>
    <t>10.03.2005</t>
  </si>
  <si>
    <t>БОНДАРЕНКО Мирон</t>
  </si>
  <si>
    <t>10.04.2005</t>
  </si>
  <si>
    <t>НИКОЛАЕВ Илья</t>
  </si>
  <si>
    <t>СТАРОСТИН Сергей</t>
  </si>
  <si>
    <t>28.06.2005</t>
  </si>
  <si>
    <t>НИСТРАТОВ Данила</t>
  </si>
  <si>
    <t>04.03.2006</t>
  </si>
  <si>
    <t>БАЗАЕВ Артём</t>
  </si>
  <si>
    <t>26.03.2005</t>
  </si>
  <si>
    <t>ФИЛИМОШИН Роман</t>
  </si>
  <si>
    <t>25.07.2005</t>
  </si>
  <si>
    <t>ЧУЛКОВ Алексей</t>
  </si>
  <si>
    <t>19.12.2005</t>
  </si>
  <si>
    <t>МИХИН Кирилл</t>
  </si>
  <si>
    <t>13.03.2005</t>
  </si>
  <si>
    <t>КОРОЛЕВ Никита</t>
  </si>
  <si>
    <t>25.10.2005</t>
  </si>
  <si>
    <t>НИКОНОВ Александр</t>
  </si>
  <si>
    <t>07.06.2006</t>
  </si>
  <si>
    <t>ДАВЫДОВ Егор</t>
  </si>
  <si>
    <t>01.05.2006</t>
  </si>
  <si>
    <t>САРОЯН Артур</t>
  </si>
  <si>
    <t>12.11.2006</t>
  </si>
  <si>
    <t>БЕЛОРУСОВ Дмитрий</t>
  </si>
  <si>
    <t>12.12.2006</t>
  </si>
  <si>
    <t>ВОЛКОВ Иван</t>
  </si>
  <si>
    <t>05.01.2006</t>
  </si>
  <si>
    <t>СМАГИН Александр</t>
  </si>
  <si>
    <t>19.04.2006</t>
  </si>
  <si>
    <t>МАМУЛИН Дмитрий</t>
  </si>
  <si>
    <t>01.02.2006</t>
  </si>
  <si>
    <t>Краснодарский край</t>
  </si>
  <si>
    <t>ЛЕЩЕНКО Вадим</t>
  </si>
  <si>
    <t>10.02.2006</t>
  </si>
  <si>
    <t>ЗЕМЕНОВ Илья</t>
  </si>
  <si>
    <t>23.01.2005</t>
  </si>
  <si>
    <t>КЛЕТУШКИН Игорь</t>
  </si>
  <si>
    <t>09.04.2006</t>
  </si>
  <si>
    <t>НОСОВ Иван</t>
  </si>
  <si>
    <t>ПАВЛОВ Арман</t>
  </si>
  <si>
    <t>11.10.2006</t>
  </si>
  <si>
    <t>ЛАПТЕВ Владислав</t>
  </si>
  <si>
    <t>ЖОВТЯК Андрей</t>
  </si>
  <si>
    <t>Республика Крым</t>
  </si>
  <si>
    <t>ТРИМБАШЕВСКИЙ Егор</t>
  </si>
  <si>
    <t>02.12.2005</t>
  </si>
  <si>
    <t>ОРЛОВ Любомир</t>
  </si>
  <si>
    <t>06.03.2006</t>
  </si>
  <si>
    <t>ИВАНКОВ Ян</t>
  </si>
  <si>
    <t>06.01.2005</t>
  </si>
  <si>
    <t>СЕВАСТЬЯНОВ Тмофей</t>
  </si>
  <si>
    <t>16.04.2006</t>
  </si>
  <si>
    <t>МЕЛЬНИКОВ Павел</t>
  </si>
  <si>
    <t>10.06.2005</t>
  </si>
  <si>
    <t>ШИНКАРЕЦКИЙ Виталий</t>
  </si>
  <si>
    <t>04.01.2005</t>
  </si>
  <si>
    <t>ГОМЕШОК Егор</t>
  </si>
  <si>
    <t>25.11.2006</t>
  </si>
  <si>
    <t>КУРИЛО Алексей</t>
  </si>
  <si>
    <t>22.03.2005</t>
  </si>
  <si>
    <t>ОВОЩЕНКО Георгий</t>
  </si>
  <si>
    <t>28.07.2005</t>
  </si>
  <si>
    <t>ЩЕРБАКОВ Даниил</t>
  </si>
  <si>
    <t>МЕРЖУК Владислав</t>
  </si>
  <si>
    <t>СТЕШИН Ярослав</t>
  </si>
  <si>
    <t>10.12.2006</t>
  </si>
  <si>
    <t>ПРОШКИН Артём</t>
  </si>
  <si>
    <t>КУТАСЕВИЧ Максим</t>
  </si>
  <si>
    <t>КОСТЮЧЕНКО Константин</t>
  </si>
  <si>
    <t>24.11.2006</t>
  </si>
  <si>
    <t>БАЗАРОВ Ярослав</t>
  </si>
  <si>
    <t>20.01.2006</t>
  </si>
  <si>
    <t>МАЛИКОВ Данил</t>
  </si>
  <si>
    <t>03.03.2006</t>
  </si>
  <si>
    <t>ШАРАПА Иван</t>
  </si>
  <si>
    <t>16.01.2006</t>
  </si>
  <si>
    <t>Калининградская область</t>
  </si>
  <si>
    <t>ЧЕРНЕНОК Лев</t>
  </si>
  <si>
    <t>КОВАЛЕВ Ефим</t>
  </si>
  <si>
    <t>Санкт-Петербург</t>
  </si>
  <si>
    <t>Температура: +26</t>
  </si>
  <si>
    <t>Влажность: 24%</t>
  </si>
  <si>
    <t>Ветер: 4 м/с (ю/з)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</si>
</sst>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7" fillId="0" borderId="34" xfId="8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0" fillId="0" borderId="1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14" xfId="2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8" fillId="2" borderId="31" xfId="3" applyNumberFormat="1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righ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59869</xdr:rowOff>
    </xdr:from>
    <xdr:to>
      <xdr:col>1</xdr:col>
      <xdr:colOff>489856</xdr:colOff>
      <xdr:row>3</xdr:row>
      <xdr:rowOff>81643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59869"/>
          <a:ext cx="876301" cy="797381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163287</xdr:colOff>
      <xdr:row>0</xdr:row>
      <xdr:rowOff>138793</xdr:rowOff>
    </xdr:from>
    <xdr:to>
      <xdr:col>3</xdr:col>
      <xdr:colOff>435429</xdr:colOff>
      <xdr:row>3</xdr:row>
      <xdr:rowOff>95250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608" y="138793"/>
          <a:ext cx="1129392" cy="732064"/>
        </a:xfrm>
        <a:prstGeom prst="rect">
          <a:avLst/>
        </a:prstGeom>
      </xdr:spPr>
    </xdr:pic>
    <xdr:clientData/>
  </xdr:twoCellAnchor>
  <xdr:oneCellAnchor>
    <xdr:from>
      <xdr:col>21</xdr:col>
      <xdr:colOff>287977</xdr:colOff>
      <xdr:row>0</xdr:row>
      <xdr:rowOff>13607</xdr:rowOff>
    </xdr:from>
    <xdr:ext cx="829322" cy="898072"/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50834" y="13607"/>
          <a:ext cx="829322" cy="898072"/>
        </a:xfrm>
        <a:prstGeom prst="rect">
          <a:avLst/>
        </a:prstGeom>
      </xdr:spPr>
    </xdr:pic>
    <xdr:clientData/>
  </xdr:oneCellAnchor>
  <xdr:oneCellAnchor>
    <xdr:from>
      <xdr:col>6</xdr:col>
      <xdr:colOff>353786</xdr:colOff>
      <xdr:row>114</xdr:row>
      <xdr:rowOff>0</xdr:rowOff>
    </xdr:from>
    <xdr:ext cx="1285920" cy="481320"/>
    <xdr:pic>
      <xdr:nvPicPr>
        <xdr:cNvPr id="10" name="Picture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6107" y="24315964"/>
          <a:ext cx="1285920" cy="481320"/>
        </a:xfrm>
        <a:prstGeom prst="rect">
          <a:avLst/>
        </a:prstGeom>
      </xdr:spPr>
    </xdr:pic>
    <xdr:clientData/>
  </xdr:oneCellAnchor>
  <xdr:oneCellAnchor>
    <xdr:from>
      <xdr:col>15</xdr:col>
      <xdr:colOff>231322</xdr:colOff>
      <xdr:row>113</xdr:row>
      <xdr:rowOff>68035</xdr:rowOff>
    </xdr:from>
    <xdr:ext cx="857250" cy="719919"/>
    <xdr:pic>
      <xdr:nvPicPr>
        <xdr:cNvPr id="11" name="Picture 1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5380"/>
        <a:stretch/>
      </xdr:blipFill>
      <xdr:spPr>
        <a:xfrm>
          <a:off x="8368393" y="24179892"/>
          <a:ext cx="857250" cy="7199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0"/>
  <sheetViews>
    <sheetView tabSelected="1" view="pageBreakPreview" topLeftCell="A94" zoomScale="70" zoomScaleNormal="90" zoomScaleSheetLayoutView="70" workbookViewId="0">
      <selection activeCell="R94" sqref="R94"/>
    </sheetView>
  </sheetViews>
  <sheetFormatPr defaultColWidth="9.140625" defaultRowHeight="12.75" x14ac:dyDescent="0.2"/>
  <cols>
    <col min="1" max="1" width="7" style="1" customWidth="1"/>
    <col min="2" max="2" width="7.85546875" style="10" customWidth="1"/>
    <col min="3" max="3" width="12.85546875" style="10" customWidth="1"/>
    <col min="4" max="4" width="19.7109375" style="1" customWidth="1"/>
    <col min="5" max="5" width="10.85546875" style="53" customWidth="1"/>
    <col min="6" max="6" width="8" style="1" customWidth="1"/>
    <col min="7" max="7" width="26.28515625" style="1" customWidth="1"/>
    <col min="8" max="17" width="3.7109375" style="1" customWidth="1"/>
    <col min="18" max="18" width="19.28515625" style="1" customWidth="1"/>
    <col min="19" max="19" width="11.28515625" style="1" customWidth="1"/>
    <col min="20" max="20" width="10.42578125" style="1" customWidth="1"/>
    <col min="21" max="21" width="14.42578125" style="1" customWidth="1"/>
    <col min="22" max="22" width="18.7109375" style="1" customWidth="1"/>
    <col min="23" max="16384" width="9.140625" style="1"/>
  </cols>
  <sheetData>
    <row r="1" spans="1:22" ht="20.2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ht="20.25" customHeight="1" x14ac:dyDescent="0.2">
      <c r="A2" s="129" t="s">
        <v>112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ht="20.25" customHeight="1" x14ac:dyDescent="0.2">
      <c r="A3" s="129" t="s">
        <v>10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20.25" customHeight="1" x14ac:dyDescent="0.2">
      <c r="A4" s="129" t="s">
        <v>113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ht="6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2" s="2" customFormat="1" ht="32.25" customHeight="1" x14ac:dyDescent="0.2">
      <c r="A6" s="130" t="s">
        <v>51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spans="1:22" s="2" customFormat="1" ht="18" customHeight="1" x14ac:dyDescent="0.2">
      <c r="A7" s="131" t="s">
        <v>16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</row>
    <row r="8" spans="1:22" s="2" customFormat="1" ht="5.25" customHeight="1" thickBot="1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2" ht="24" customHeight="1" thickTop="1" x14ac:dyDescent="0.2">
      <c r="A9" s="132" t="s">
        <v>22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4"/>
    </row>
    <row r="10" spans="1:22" ht="18" customHeight="1" x14ac:dyDescent="0.2">
      <c r="A10" s="110" t="s">
        <v>49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2"/>
    </row>
    <row r="11" spans="1:22" ht="19.5" customHeight="1" x14ac:dyDescent="0.2">
      <c r="A11" s="110" t="s">
        <v>52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2"/>
    </row>
    <row r="12" spans="1:22" ht="8.25" customHeight="1" x14ac:dyDescent="0.2">
      <c r="A12" s="117" t="s">
        <v>41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22" ht="15.75" x14ac:dyDescent="0.2">
      <c r="A13" s="94" t="s">
        <v>122</v>
      </c>
      <c r="B13" s="95"/>
      <c r="C13" s="95"/>
      <c r="D13" s="95"/>
      <c r="E13" s="43"/>
      <c r="F13" s="4"/>
      <c r="G13" s="55" t="s">
        <v>115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1"/>
      <c r="V13" s="32" t="s">
        <v>50</v>
      </c>
    </row>
    <row r="14" spans="1:22" ht="15.75" x14ac:dyDescent="0.2">
      <c r="A14" s="96" t="s">
        <v>114</v>
      </c>
      <c r="B14" s="97"/>
      <c r="C14" s="97"/>
      <c r="D14" s="97"/>
      <c r="E14" s="44"/>
      <c r="F14" s="5"/>
      <c r="G14" s="56" t="s">
        <v>53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3"/>
      <c r="V14" s="34" t="s">
        <v>116</v>
      </c>
    </row>
    <row r="15" spans="1:22" ht="15" x14ac:dyDescent="0.2">
      <c r="A15" s="137" t="s">
        <v>9</v>
      </c>
      <c r="B15" s="121"/>
      <c r="C15" s="121"/>
      <c r="D15" s="121"/>
      <c r="E15" s="121"/>
      <c r="F15" s="121"/>
      <c r="G15" s="138"/>
      <c r="H15" s="120" t="s">
        <v>1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2"/>
    </row>
    <row r="16" spans="1:22" ht="15" x14ac:dyDescent="0.2">
      <c r="A16" s="13" t="s">
        <v>18</v>
      </c>
      <c r="B16" s="24"/>
      <c r="C16" s="24"/>
      <c r="D16" s="8"/>
      <c r="E16" s="45"/>
      <c r="F16" s="8"/>
      <c r="G16" s="9" t="s">
        <v>41</v>
      </c>
      <c r="H16" s="113" t="s">
        <v>121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5"/>
    </row>
    <row r="17" spans="1:22" ht="15" x14ac:dyDescent="0.2">
      <c r="A17" s="13" t="s">
        <v>19</v>
      </c>
      <c r="B17" s="21"/>
      <c r="C17" s="21"/>
      <c r="D17" s="6"/>
      <c r="E17" s="46"/>
      <c r="F17" s="6"/>
      <c r="G17" s="9" t="s">
        <v>118</v>
      </c>
      <c r="H17" s="113" t="s">
        <v>45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5"/>
    </row>
    <row r="18" spans="1:22" ht="15" x14ac:dyDescent="0.2">
      <c r="A18" s="13" t="s">
        <v>20</v>
      </c>
      <c r="B18" s="24"/>
      <c r="C18" s="24"/>
      <c r="D18" s="7"/>
      <c r="E18" s="45"/>
      <c r="F18" s="8"/>
      <c r="G18" s="9" t="s">
        <v>119</v>
      </c>
      <c r="H18" s="113" t="s">
        <v>46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/>
    </row>
    <row r="19" spans="1:22" ht="16.5" thickBot="1" x14ac:dyDescent="0.25">
      <c r="A19" s="27" t="s">
        <v>15</v>
      </c>
      <c r="B19" s="19"/>
      <c r="C19" s="19"/>
      <c r="D19" s="18"/>
      <c r="E19" s="47"/>
      <c r="F19" s="26"/>
      <c r="G19" s="139" t="s">
        <v>120</v>
      </c>
      <c r="H19" s="28" t="s">
        <v>37</v>
      </c>
      <c r="I19" s="29"/>
      <c r="J19" s="29"/>
      <c r="K19" s="29"/>
      <c r="L19" s="29"/>
      <c r="M19" s="29"/>
      <c r="N19" s="19"/>
      <c r="O19" s="19"/>
      <c r="P19" s="19"/>
      <c r="Q19" s="19"/>
      <c r="R19" s="17"/>
      <c r="S19" s="41">
        <v>30</v>
      </c>
      <c r="T19" s="17"/>
      <c r="U19" s="26"/>
      <c r="V19" s="30" t="s">
        <v>117</v>
      </c>
    </row>
    <row r="20" spans="1:22" ht="6.75" customHeight="1" thickTop="1" thickBot="1" x14ac:dyDescent="0.25">
      <c r="A20" s="16"/>
      <c r="B20" s="15"/>
      <c r="C20" s="15"/>
      <c r="D20" s="16"/>
      <c r="E20" s="4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25" customFormat="1" ht="21.75" customHeight="1" thickTop="1" x14ac:dyDescent="0.2">
      <c r="A21" s="127" t="s">
        <v>7</v>
      </c>
      <c r="B21" s="104" t="s">
        <v>12</v>
      </c>
      <c r="C21" s="104" t="s">
        <v>40</v>
      </c>
      <c r="D21" s="104" t="s">
        <v>2</v>
      </c>
      <c r="E21" s="135" t="s">
        <v>36</v>
      </c>
      <c r="F21" s="104" t="s">
        <v>8</v>
      </c>
      <c r="G21" s="104" t="s">
        <v>13</v>
      </c>
      <c r="H21" s="103" t="s">
        <v>17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4" t="s">
        <v>39</v>
      </c>
      <c r="S21" s="104" t="s">
        <v>25</v>
      </c>
      <c r="T21" s="104" t="s">
        <v>26</v>
      </c>
      <c r="U21" s="106" t="s">
        <v>24</v>
      </c>
      <c r="V21" s="108" t="s">
        <v>14</v>
      </c>
    </row>
    <row r="22" spans="1:22" s="25" customFormat="1" ht="18" customHeight="1" x14ac:dyDescent="0.2">
      <c r="A22" s="128"/>
      <c r="B22" s="105"/>
      <c r="C22" s="105"/>
      <c r="D22" s="105"/>
      <c r="E22" s="136"/>
      <c r="F22" s="105"/>
      <c r="G22" s="105"/>
      <c r="H22" s="93">
        <v>1</v>
      </c>
      <c r="I22" s="93">
        <v>2</v>
      </c>
      <c r="J22" s="93">
        <v>3</v>
      </c>
      <c r="K22" s="93">
        <v>4</v>
      </c>
      <c r="L22" s="93">
        <v>5</v>
      </c>
      <c r="M22" s="93">
        <v>6</v>
      </c>
      <c r="N22" s="93">
        <v>7</v>
      </c>
      <c r="O22" s="93">
        <v>8</v>
      </c>
      <c r="P22" s="93">
        <v>9</v>
      </c>
      <c r="Q22" s="93">
        <v>10</v>
      </c>
      <c r="R22" s="105"/>
      <c r="S22" s="105"/>
      <c r="T22" s="105"/>
      <c r="U22" s="107"/>
      <c r="V22" s="109"/>
    </row>
    <row r="23" spans="1:22" s="3" customFormat="1" ht="17.25" customHeight="1" x14ac:dyDescent="0.2">
      <c r="A23" s="84">
        <v>1</v>
      </c>
      <c r="B23" s="85">
        <v>45</v>
      </c>
      <c r="C23" s="75">
        <v>10097338571</v>
      </c>
      <c r="D23" s="86" t="s">
        <v>123</v>
      </c>
      <c r="E23" s="75" t="s">
        <v>124</v>
      </c>
      <c r="F23" s="75" t="s">
        <v>33</v>
      </c>
      <c r="G23" s="91" t="s">
        <v>226</v>
      </c>
      <c r="H23" s="75"/>
      <c r="I23" s="75">
        <v>5</v>
      </c>
      <c r="J23" s="85">
        <v>5</v>
      </c>
      <c r="K23" s="85">
        <v>5</v>
      </c>
      <c r="L23" s="85">
        <v>5</v>
      </c>
      <c r="M23" s="85">
        <v>5</v>
      </c>
      <c r="N23" s="75">
        <v>5</v>
      </c>
      <c r="O23" s="75">
        <v>5</v>
      </c>
      <c r="P23" s="75">
        <v>5</v>
      </c>
      <c r="Q23" s="75">
        <v>5</v>
      </c>
      <c r="R23" s="85"/>
      <c r="S23" s="74">
        <f>SUM(H23:Q23)</f>
        <v>45</v>
      </c>
      <c r="T23" s="74"/>
      <c r="U23" s="76" t="s">
        <v>33</v>
      </c>
      <c r="V23" s="77"/>
    </row>
    <row r="24" spans="1:22" s="3" customFormat="1" ht="17.25" customHeight="1" x14ac:dyDescent="0.2">
      <c r="A24" s="84">
        <v>2</v>
      </c>
      <c r="B24" s="85">
        <v>44</v>
      </c>
      <c r="C24" s="75">
        <v>10090936672</v>
      </c>
      <c r="D24" s="86" t="s">
        <v>125</v>
      </c>
      <c r="E24" s="75" t="s">
        <v>126</v>
      </c>
      <c r="F24" s="75" t="s">
        <v>33</v>
      </c>
      <c r="G24" s="91" t="s">
        <v>226</v>
      </c>
      <c r="H24" s="75">
        <v>2</v>
      </c>
      <c r="I24" s="85"/>
      <c r="J24" s="75">
        <v>3</v>
      </c>
      <c r="K24" s="85"/>
      <c r="L24" s="85">
        <v>3</v>
      </c>
      <c r="M24" s="85">
        <v>3</v>
      </c>
      <c r="N24" s="75">
        <v>2</v>
      </c>
      <c r="O24" s="75">
        <v>3</v>
      </c>
      <c r="P24" s="75">
        <v>1</v>
      </c>
      <c r="Q24" s="75">
        <v>3</v>
      </c>
      <c r="R24" s="85"/>
      <c r="S24" s="74">
        <f>SUM(H24:Q24)</f>
        <v>20</v>
      </c>
      <c r="T24" s="74"/>
      <c r="U24" s="76" t="s">
        <v>33</v>
      </c>
      <c r="V24" s="77"/>
    </row>
    <row r="25" spans="1:22" s="3" customFormat="1" ht="17.25" customHeight="1" x14ac:dyDescent="0.2">
      <c r="A25" s="84">
        <v>3</v>
      </c>
      <c r="B25" s="85">
        <v>46</v>
      </c>
      <c r="C25" s="75">
        <v>10097338672</v>
      </c>
      <c r="D25" s="86" t="s">
        <v>127</v>
      </c>
      <c r="E25" s="75" t="s">
        <v>128</v>
      </c>
      <c r="F25" s="75" t="s">
        <v>33</v>
      </c>
      <c r="G25" s="91" t="s">
        <v>226</v>
      </c>
      <c r="H25" s="75"/>
      <c r="I25" s="85">
        <v>3</v>
      </c>
      <c r="J25" s="85"/>
      <c r="K25" s="85">
        <v>2</v>
      </c>
      <c r="L25" s="85"/>
      <c r="M25" s="85"/>
      <c r="N25" s="85">
        <v>3</v>
      </c>
      <c r="O25" s="85">
        <v>2</v>
      </c>
      <c r="P25" s="85">
        <v>2</v>
      </c>
      <c r="Q25" s="85">
        <v>2</v>
      </c>
      <c r="R25" s="85"/>
      <c r="S25" s="74">
        <f>SUM(H25:Q25)</f>
        <v>14</v>
      </c>
      <c r="T25" s="74"/>
      <c r="U25" s="76" t="s">
        <v>33</v>
      </c>
      <c r="V25" s="77"/>
    </row>
    <row r="26" spans="1:22" s="3" customFormat="1" ht="17.25" customHeight="1" x14ac:dyDescent="0.2">
      <c r="A26" s="84">
        <v>4</v>
      </c>
      <c r="B26" s="85">
        <v>15</v>
      </c>
      <c r="C26" s="75">
        <v>10080977301</v>
      </c>
      <c r="D26" s="86" t="s">
        <v>129</v>
      </c>
      <c r="E26" s="75" t="s">
        <v>130</v>
      </c>
      <c r="F26" s="75" t="s">
        <v>33</v>
      </c>
      <c r="G26" s="91" t="s">
        <v>226</v>
      </c>
      <c r="H26" s="85"/>
      <c r="I26" s="85">
        <v>2</v>
      </c>
      <c r="J26" s="85">
        <v>2</v>
      </c>
      <c r="K26" s="75"/>
      <c r="L26" s="75">
        <v>2</v>
      </c>
      <c r="M26" s="75">
        <v>2</v>
      </c>
      <c r="N26" s="85"/>
      <c r="O26" s="85"/>
      <c r="P26" s="85"/>
      <c r="Q26" s="85"/>
      <c r="R26" s="85"/>
      <c r="S26" s="74">
        <f>SUM(H26:Q26)</f>
        <v>8</v>
      </c>
      <c r="T26" s="74"/>
      <c r="U26" s="76" t="s">
        <v>33</v>
      </c>
      <c r="V26" s="77"/>
    </row>
    <row r="27" spans="1:22" s="3" customFormat="1" ht="17.25" customHeight="1" x14ac:dyDescent="0.2">
      <c r="A27" s="84">
        <v>5</v>
      </c>
      <c r="B27" s="85">
        <v>14</v>
      </c>
      <c r="C27" s="75">
        <v>10079259993</v>
      </c>
      <c r="D27" s="86" t="s">
        <v>131</v>
      </c>
      <c r="E27" s="75" t="s">
        <v>132</v>
      </c>
      <c r="F27" s="75" t="s">
        <v>33</v>
      </c>
      <c r="G27" s="91" t="s">
        <v>226</v>
      </c>
      <c r="H27" s="85">
        <v>5</v>
      </c>
      <c r="I27" s="75">
        <v>1</v>
      </c>
      <c r="J27" s="75"/>
      <c r="K27" s="75"/>
      <c r="L27" s="75"/>
      <c r="M27" s="75">
        <v>1</v>
      </c>
      <c r="N27" s="85"/>
      <c r="O27" s="85"/>
      <c r="P27" s="85"/>
      <c r="Q27" s="85"/>
      <c r="R27" s="85"/>
      <c r="S27" s="74">
        <f>SUM(H27:Q27)</f>
        <v>7</v>
      </c>
      <c r="T27" s="74"/>
      <c r="U27" s="76" t="s">
        <v>33</v>
      </c>
      <c r="V27" s="77"/>
    </row>
    <row r="28" spans="1:22" s="3" customFormat="1" ht="17.25" customHeight="1" x14ac:dyDescent="0.2">
      <c r="A28" s="84">
        <v>6</v>
      </c>
      <c r="B28" s="85">
        <v>47</v>
      </c>
      <c r="C28" s="75">
        <v>10100513000</v>
      </c>
      <c r="D28" s="86" t="s">
        <v>133</v>
      </c>
      <c r="E28" s="75" t="s">
        <v>134</v>
      </c>
      <c r="F28" s="75" t="s">
        <v>33</v>
      </c>
      <c r="G28" s="91" t="s">
        <v>226</v>
      </c>
      <c r="H28" s="75">
        <v>3</v>
      </c>
      <c r="I28" s="75"/>
      <c r="J28" s="75">
        <v>1</v>
      </c>
      <c r="K28" s="75"/>
      <c r="L28" s="75">
        <v>1</v>
      </c>
      <c r="M28" s="75"/>
      <c r="N28" s="85"/>
      <c r="O28" s="85">
        <v>1</v>
      </c>
      <c r="P28" s="85"/>
      <c r="Q28" s="85"/>
      <c r="R28" s="85"/>
      <c r="S28" s="74">
        <f>SUM(H28:Q28)</f>
        <v>6</v>
      </c>
      <c r="T28" s="74"/>
      <c r="U28" s="76" t="s">
        <v>33</v>
      </c>
      <c r="V28" s="77"/>
    </row>
    <row r="29" spans="1:22" s="3" customFormat="1" ht="17.25" customHeight="1" x14ac:dyDescent="0.2">
      <c r="A29" s="84">
        <v>7</v>
      </c>
      <c r="B29" s="85">
        <v>55</v>
      </c>
      <c r="C29" s="75">
        <v>10119333525</v>
      </c>
      <c r="D29" s="86" t="s">
        <v>84</v>
      </c>
      <c r="E29" s="75" t="s">
        <v>56</v>
      </c>
      <c r="F29" s="75" t="s">
        <v>33</v>
      </c>
      <c r="G29" s="91" t="s">
        <v>105</v>
      </c>
      <c r="H29" s="75"/>
      <c r="I29" s="75"/>
      <c r="J29" s="85"/>
      <c r="K29" s="75">
        <v>1</v>
      </c>
      <c r="L29" s="85"/>
      <c r="M29" s="85"/>
      <c r="N29" s="75"/>
      <c r="O29" s="75"/>
      <c r="P29" s="75">
        <v>3</v>
      </c>
      <c r="Q29" s="75">
        <v>1</v>
      </c>
      <c r="R29" s="85"/>
      <c r="S29" s="74">
        <f>SUM(H29:Q29)</f>
        <v>5</v>
      </c>
      <c r="T29" s="74"/>
      <c r="U29" s="76"/>
      <c r="V29" s="77"/>
    </row>
    <row r="30" spans="1:22" s="3" customFormat="1" ht="17.25" customHeight="1" x14ac:dyDescent="0.2">
      <c r="A30" s="84">
        <v>8</v>
      </c>
      <c r="B30" s="85">
        <v>51</v>
      </c>
      <c r="C30" s="75">
        <v>10095277121</v>
      </c>
      <c r="D30" s="86" t="s">
        <v>135</v>
      </c>
      <c r="E30" s="75" t="s">
        <v>136</v>
      </c>
      <c r="F30" s="75" t="s">
        <v>42</v>
      </c>
      <c r="G30" s="91" t="s">
        <v>226</v>
      </c>
      <c r="H30" s="85"/>
      <c r="I30" s="75"/>
      <c r="J30" s="75"/>
      <c r="K30" s="85"/>
      <c r="L30" s="75"/>
      <c r="M30" s="75"/>
      <c r="N30" s="75">
        <v>1</v>
      </c>
      <c r="O30" s="75"/>
      <c r="P30" s="75"/>
      <c r="Q30" s="75"/>
      <c r="R30" s="85"/>
      <c r="S30" s="74">
        <f>SUM(H30:Q30)</f>
        <v>1</v>
      </c>
      <c r="T30" s="74"/>
      <c r="U30" s="76"/>
      <c r="V30" s="77"/>
    </row>
    <row r="31" spans="1:22" s="3" customFormat="1" ht="17.25" customHeight="1" x14ac:dyDescent="0.2">
      <c r="A31" s="84">
        <v>9</v>
      </c>
      <c r="B31" s="85">
        <v>17</v>
      </c>
      <c r="C31" s="75">
        <v>10105861740</v>
      </c>
      <c r="D31" s="86" t="s">
        <v>137</v>
      </c>
      <c r="E31" s="75" t="s">
        <v>138</v>
      </c>
      <c r="F31" s="75" t="s">
        <v>33</v>
      </c>
      <c r="G31" s="91" t="s">
        <v>226</v>
      </c>
      <c r="H31" s="85">
        <v>1</v>
      </c>
      <c r="I31" s="75"/>
      <c r="J31" s="75"/>
      <c r="K31" s="75"/>
      <c r="L31" s="75"/>
      <c r="M31" s="75"/>
      <c r="N31" s="75"/>
      <c r="O31" s="75"/>
      <c r="P31" s="75"/>
      <c r="Q31" s="75"/>
      <c r="R31" s="85"/>
      <c r="S31" s="74">
        <f>SUM(H31:Q31)</f>
        <v>1</v>
      </c>
      <c r="T31" s="74"/>
      <c r="U31" s="76"/>
      <c r="V31" s="77"/>
    </row>
    <row r="32" spans="1:22" s="3" customFormat="1" ht="17.25" customHeight="1" x14ac:dyDescent="0.2">
      <c r="A32" s="84">
        <v>10</v>
      </c>
      <c r="B32" s="85">
        <v>48</v>
      </c>
      <c r="C32" s="75">
        <v>10092621745</v>
      </c>
      <c r="D32" s="86" t="s">
        <v>139</v>
      </c>
      <c r="E32" s="75" t="s">
        <v>140</v>
      </c>
      <c r="F32" s="75" t="s">
        <v>38</v>
      </c>
      <c r="G32" s="91" t="s">
        <v>226</v>
      </c>
      <c r="H32" s="75"/>
      <c r="I32" s="85"/>
      <c r="J32" s="75"/>
      <c r="K32" s="75"/>
      <c r="L32" s="75"/>
      <c r="M32" s="75"/>
      <c r="N32" s="75"/>
      <c r="O32" s="75"/>
      <c r="P32" s="75"/>
      <c r="Q32" s="75"/>
      <c r="R32" s="85"/>
      <c r="S32" s="74"/>
      <c r="T32" s="74"/>
      <c r="U32" s="76"/>
      <c r="V32" s="77"/>
    </row>
    <row r="33" spans="1:22" s="3" customFormat="1" ht="17.25" customHeight="1" x14ac:dyDescent="0.2">
      <c r="A33" s="84">
        <v>11</v>
      </c>
      <c r="B33" s="85">
        <v>20</v>
      </c>
      <c r="C33" s="75">
        <v>10092183326</v>
      </c>
      <c r="D33" s="86" t="s">
        <v>141</v>
      </c>
      <c r="E33" s="75" t="s">
        <v>142</v>
      </c>
      <c r="F33" s="75" t="s">
        <v>38</v>
      </c>
      <c r="G33" s="91" t="s">
        <v>226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4"/>
      <c r="S33" s="74"/>
      <c r="T33" s="74"/>
      <c r="U33" s="76"/>
      <c r="V33" s="77"/>
    </row>
    <row r="34" spans="1:22" s="3" customFormat="1" ht="17.25" customHeight="1" x14ac:dyDescent="0.2">
      <c r="A34" s="84">
        <v>12</v>
      </c>
      <c r="B34" s="85">
        <v>49</v>
      </c>
      <c r="C34" s="75">
        <v>10084014613</v>
      </c>
      <c r="D34" s="86" t="s">
        <v>143</v>
      </c>
      <c r="E34" s="75" t="s">
        <v>144</v>
      </c>
      <c r="F34" s="75" t="s">
        <v>38</v>
      </c>
      <c r="G34" s="91" t="s">
        <v>226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4"/>
      <c r="S34" s="74"/>
      <c r="T34" s="74"/>
      <c r="U34" s="76"/>
      <c r="V34" s="77"/>
    </row>
    <row r="35" spans="1:22" s="3" customFormat="1" ht="17.25" customHeight="1" x14ac:dyDescent="0.2">
      <c r="A35" s="84">
        <v>13</v>
      </c>
      <c r="B35" s="85">
        <v>6</v>
      </c>
      <c r="C35" s="75">
        <v>10077687179</v>
      </c>
      <c r="D35" s="86" t="s">
        <v>86</v>
      </c>
      <c r="E35" s="75" t="s">
        <v>58</v>
      </c>
      <c r="F35" s="75" t="s">
        <v>38</v>
      </c>
      <c r="G35" s="91" t="s">
        <v>106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  <c r="S35" s="74"/>
      <c r="T35" s="74"/>
      <c r="U35" s="76"/>
      <c r="V35" s="77"/>
    </row>
    <row r="36" spans="1:22" s="3" customFormat="1" ht="17.25" customHeight="1" x14ac:dyDescent="0.2">
      <c r="A36" s="84">
        <v>14</v>
      </c>
      <c r="B36" s="85">
        <v>16</v>
      </c>
      <c r="C36" s="75">
        <v>10080358622</v>
      </c>
      <c r="D36" s="86" t="s">
        <v>145</v>
      </c>
      <c r="E36" s="75" t="s">
        <v>146</v>
      </c>
      <c r="F36" s="75" t="s">
        <v>33</v>
      </c>
      <c r="G36" s="91" t="s">
        <v>226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4"/>
      <c r="S36" s="74"/>
      <c r="T36" s="74"/>
      <c r="U36" s="76"/>
      <c r="V36" s="77"/>
    </row>
    <row r="37" spans="1:22" s="3" customFormat="1" ht="17.25" customHeight="1" x14ac:dyDescent="0.2">
      <c r="A37" s="84">
        <v>15</v>
      </c>
      <c r="B37" s="85">
        <v>21</v>
      </c>
      <c r="C37" s="75">
        <v>10092621644</v>
      </c>
      <c r="D37" s="86" t="s">
        <v>83</v>
      </c>
      <c r="E37" s="75" t="s">
        <v>55</v>
      </c>
      <c r="F37" s="75" t="s">
        <v>33</v>
      </c>
      <c r="G37" s="91" t="s">
        <v>48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6"/>
      <c r="V37" s="77"/>
    </row>
    <row r="38" spans="1:22" s="3" customFormat="1" ht="17.25" customHeight="1" x14ac:dyDescent="0.2">
      <c r="A38" s="84">
        <v>16</v>
      </c>
      <c r="B38" s="85">
        <v>8</v>
      </c>
      <c r="C38" s="75">
        <v>10077687381</v>
      </c>
      <c r="D38" s="86" t="s">
        <v>82</v>
      </c>
      <c r="E38" s="75" t="s">
        <v>54</v>
      </c>
      <c r="F38" s="85" t="s">
        <v>38</v>
      </c>
      <c r="G38" s="91" t="s">
        <v>106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6"/>
      <c r="V38" s="77"/>
    </row>
    <row r="39" spans="1:22" s="3" customFormat="1" ht="17.25" customHeight="1" x14ac:dyDescent="0.2">
      <c r="A39" s="84">
        <v>17</v>
      </c>
      <c r="B39" s="85">
        <v>7</v>
      </c>
      <c r="C39" s="75">
        <v>10077686573</v>
      </c>
      <c r="D39" s="86" t="s">
        <v>85</v>
      </c>
      <c r="E39" s="75" t="s">
        <v>57</v>
      </c>
      <c r="F39" s="85" t="s">
        <v>33</v>
      </c>
      <c r="G39" s="91" t="s">
        <v>106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6"/>
      <c r="V39" s="77"/>
    </row>
    <row r="40" spans="1:22" s="3" customFormat="1" ht="17.25" customHeight="1" x14ac:dyDescent="0.2">
      <c r="A40" s="84">
        <v>18</v>
      </c>
      <c r="B40" s="85">
        <v>16</v>
      </c>
      <c r="C40" s="75">
        <v>10080358622</v>
      </c>
      <c r="D40" s="86" t="s">
        <v>145</v>
      </c>
      <c r="E40" s="75" t="s">
        <v>146</v>
      </c>
      <c r="F40" s="75" t="s">
        <v>33</v>
      </c>
      <c r="G40" s="91" t="s">
        <v>226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6"/>
      <c r="V40" s="77"/>
    </row>
    <row r="41" spans="1:22" s="3" customFormat="1" ht="17.25" customHeight="1" x14ac:dyDescent="0.2">
      <c r="A41" s="84">
        <v>19</v>
      </c>
      <c r="B41" s="85">
        <v>37</v>
      </c>
      <c r="C41" s="75">
        <v>10083179100</v>
      </c>
      <c r="D41" s="86" t="s">
        <v>88</v>
      </c>
      <c r="E41" s="75" t="s">
        <v>61</v>
      </c>
      <c r="F41" s="75" t="s">
        <v>33</v>
      </c>
      <c r="G41" s="91" t="s">
        <v>108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6"/>
      <c r="V41" s="77"/>
    </row>
    <row r="42" spans="1:22" s="3" customFormat="1" ht="17.25" customHeight="1" x14ac:dyDescent="0.2">
      <c r="A42" s="84">
        <v>20</v>
      </c>
      <c r="B42" s="85">
        <v>96</v>
      </c>
      <c r="C42" s="75">
        <v>10119569153</v>
      </c>
      <c r="D42" s="86" t="s">
        <v>101</v>
      </c>
      <c r="E42" s="75" t="s">
        <v>77</v>
      </c>
      <c r="F42" s="75" t="s">
        <v>38</v>
      </c>
      <c r="G42" s="91" t="s">
        <v>107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6"/>
      <c r="V42" s="77"/>
    </row>
    <row r="43" spans="1:22" s="3" customFormat="1" ht="17.25" customHeight="1" x14ac:dyDescent="0.2">
      <c r="A43" s="87" t="s">
        <v>47</v>
      </c>
      <c r="B43" s="85">
        <v>18</v>
      </c>
      <c r="C43" s="75">
        <v>10105838603</v>
      </c>
      <c r="D43" s="86" t="s">
        <v>147</v>
      </c>
      <c r="E43" s="75" t="s">
        <v>148</v>
      </c>
      <c r="F43" s="75" t="s">
        <v>33</v>
      </c>
      <c r="G43" s="91" t="s">
        <v>226</v>
      </c>
      <c r="H43" s="74"/>
      <c r="I43" s="74"/>
      <c r="J43" s="74"/>
      <c r="K43" s="74">
        <v>3</v>
      </c>
      <c r="L43" s="74"/>
      <c r="M43" s="74"/>
      <c r="N43" s="74"/>
      <c r="O43" s="74"/>
      <c r="P43" s="74"/>
      <c r="Q43" s="74"/>
      <c r="R43" s="74"/>
      <c r="S43" s="74"/>
      <c r="T43" s="74"/>
      <c r="U43" s="76"/>
      <c r="V43" s="77"/>
    </row>
    <row r="44" spans="1:22" s="3" customFormat="1" ht="17.25" customHeight="1" x14ac:dyDescent="0.2">
      <c r="A44" s="87" t="s">
        <v>47</v>
      </c>
      <c r="B44" s="85">
        <v>9</v>
      </c>
      <c r="C44" s="75">
        <v>10077480550</v>
      </c>
      <c r="D44" s="86" t="s">
        <v>95</v>
      </c>
      <c r="E44" s="75" t="s">
        <v>69</v>
      </c>
      <c r="F44" s="75" t="s">
        <v>33</v>
      </c>
      <c r="G44" s="91" t="s">
        <v>106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6"/>
      <c r="V44" s="77"/>
    </row>
    <row r="45" spans="1:22" s="3" customFormat="1" ht="17.25" customHeight="1" x14ac:dyDescent="0.2">
      <c r="A45" s="87" t="s">
        <v>47</v>
      </c>
      <c r="B45" s="85">
        <v>19</v>
      </c>
      <c r="C45" s="75">
        <v>10096594402</v>
      </c>
      <c r="D45" s="86" t="s">
        <v>149</v>
      </c>
      <c r="E45" s="75" t="s">
        <v>63</v>
      </c>
      <c r="F45" s="75" t="s">
        <v>33</v>
      </c>
      <c r="G45" s="91" t="s">
        <v>226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6"/>
      <c r="V45" s="77"/>
    </row>
    <row r="46" spans="1:22" s="3" customFormat="1" ht="17.25" customHeight="1" x14ac:dyDescent="0.2">
      <c r="A46" s="87" t="s">
        <v>47</v>
      </c>
      <c r="B46" s="85">
        <v>22</v>
      </c>
      <c r="C46" s="75">
        <v>10108865205</v>
      </c>
      <c r="D46" s="86" t="s">
        <v>87</v>
      </c>
      <c r="E46" s="75" t="s">
        <v>60</v>
      </c>
      <c r="F46" s="75" t="s">
        <v>33</v>
      </c>
      <c r="G46" s="91" t="s">
        <v>48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6"/>
      <c r="V46" s="77"/>
    </row>
    <row r="47" spans="1:22" s="3" customFormat="1" ht="17.25" customHeight="1" x14ac:dyDescent="0.2">
      <c r="A47" s="87" t="s">
        <v>47</v>
      </c>
      <c r="B47" s="85">
        <v>23</v>
      </c>
      <c r="C47" s="75">
        <v>10181412080</v>
      </c>
      <c r="D47" s="86" t="s">
        <v>93</v>
      </c>
      <c r="E47" s="75" t="s">
        <v>67</v>
      </c>
      <c r="F47" s="75" t="s">
        <v>33</v>
      </c>
      <c r="G47" s="91" t="s">
        <v>48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6"/>
      <c r="V47" s="77"/>
    </row>
    <row r="48" spans="1:22" s="3" customFormat="1" ht="17.25" customHeight="1" x14ac:dyDescent="0.2">
      <c r="A48" s="87" t="s">
        <v>47</v>
      </c>
      <c r="B48" s="85">
        <v>24</v>
      </c>
      <c r="C48" s="75">
        <v>10120119730</v>
      </c>
      <c r="D48" s="86" t="s">
        <v>150</v>
      </c>
      <c r="E48" s="75" t="s">
        <v>151</v>
      </c>
      <c r="F48" s="75" t="s">
        <v>33</v>
      </c>
      <c r="G48" s="91" t="s">
        <v>48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6"/>
      <c r="V48" s="77"/>
    </row>
    <row r="49" spans="1:22" s="3" customFormat="1" ht="17.25" customHeight="1" x14ac:dyDescent="0.2">
      <c r="A49" s="87" t="s">
        <v>47</v>
      </c>
      <c r="B49" s="85">
        <v>25</v>
      </c>
      <c r="C49" s="75">
        <v>10092372777</v>
      </c>
      <c r="D49" s="86" t="s">
        <v>152</v>
      </c>
      <c r="E49" s="75" t="s">
        <v>153</v>
      </c>
      <c r="F49" s="75" t="s">
        <v>38</v>
      </c>
      <c r="G49" s="91" t="s">
        <v>110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6"/>
      <c r="V49" s="77"/>
    </row>
    <row r="50" spans="1:22" s="3" customFormat="1" ht="17.25" customHeight="1" x14ac:dyDescent="0.2">
      <c r="A50" s="87" t="s">
        <v>47</v>
      </c>
      <c r="B50" s="85">
        <v>26</v>
      </c>
      <c r="C50" s="75">
        <v>10082231732</v>
      </c>
      <c r="D50" s="86" t="s">
        <v>154</v>
      </c>
      <c r="E50" s="75" t="s">
        <v>155</v>
      </c>
      <c r="F50" s="75" t="s">
        <v>33</v>
      </c>
      <c r="G50" s="91" t="s">
        <v>110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6"/>
      <c r="V50" s="77"/>
    </row>
    <row r="51" spans="1:22" s="3" customFormat="1" ht="17.25" customHeight="1" x14ac:dyDescent="0.2">
      <c r="A51" s="87" t="s">
        <v>47</v>
      </c>
      <c r="B51" s="85">
        <v>27</v>
      </c>
      <c r="C51" s="75">
        <v>10082232035</v>
      </c>
      <c r="D51" s="86" t="s">
        <v>156</v>
      </c>
      <c r="E51" s="75" t="s">
        <v>157</v>
      </c>
      <c r="F51" s="75" t="s">
        <v>33</v>
      </c>
      <c r="G51" s="91" t="s">
        <v>110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6"/>
      <c r="V51" s="77"/>
    </row>
    <row r="52" spans="1:22" s="3" customFormat="1" ht="17.25" customHeight="1" x14ac:dyDescent="0.2">
      <c r="A52" s="87" t="s">
        <v>47</v>
      </c>
      <c r="B52" s="85">
        <v>28</v>
      </c>
      <c r="C52" s="75">
        <v>10082231934</v>
      </c>
      <c r="D52" s="86" t="s">
        <v>158</v>
      </c>
      <c r="E52" s="75" t="s">
        <v>159</v>
      </c>
      <c r="F52" s="75" t="s">
        <v>38</v>
      </c>
      <c r="G52" s="91" t="s">
        <v>110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6"/>
      <c r="V52" s="77"/>
    </row>
    <row r="53" spans="1:22" s="3" customFormat="1" ht="17.25" customHeight="1" x14ac:dyDescent="0.2">
      <c r="A53" s="87" t="s">
        <v>47</v>
      </c>
      <c r="B53" s="85">
        <v>29</v>
      </c>
      <c r="C53" s="75">
        <v>10083942972</v>
      </c>
      <c r="D53" s="86" t="s">
        <v>160</v>
      </c>
      <c r="E53" s="75" t="s">
        <v>161</v>
      </c>
      <c r="F53" s="75" t="s">
        <v>33</v>
      </c>
      <c r="G53" s="91" t="s">
        <v>110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6"/>
      <c r="V53" s="77"/>
    </row>
    <row r="54" spans="1:22" s="3" customFormat="1" ht="17.25" customHeight="1" x14ac:dyDescent="0.2">
      <c r="A54" s="87" t="s">
        <v>47</v>
      </c>
      <c r="B54" s="85">
        <v>30</v>
      </c>
      <c r="C54" s="75">
        <v>10078943937</v>
      </c>
      <c r="D54" s="86" t="s">
        <v>162</v>
      </c>
      <c r="E54" s="75" t="s">
        <v>163</v>
      </c>
      <c r="F54" s="75" t="s">
        <v>42</v>
      </c>
      <c r="G54" s="91" t="s">
        <v>110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6"/>
      <c r="V54" s="77"/>
    </row>
    <row r="55" spans="1:22" s="3" customFormat="1" ht="17.25" customHeight="1" x14ac:dyDescent="0.2">
      <c r="A55" s="87" t="s">
        <v>47</v>
      </c>
      <c r="B55" s="85">
        <v>31</v>
      </c>
      <c r="C55" s="75">
        <v>10083910943</v>
      </c>
      <c r="D55" s="86" t="s">
        <v>103</v>
      </c>
      <c r="E55" s="75" t="s">
        <v>79</v>
      </c>
      <c r="F55" s="75" t="s">
        <v>38</v>
      </c>
      <c r="G55" s="91" t="s">
        <v>110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6"/>
      <c r="V55" s="77"/>
    </row>
    <row r="56" spans="1:22" s="3" customFormat="1" ht="17.25" customHeight="1" x14ac:dyDescent="0.2">
      <c r="A56" s="87" t="s">
        <v>47</v>
      </c>
      <c r="B56" s="85">
        <v>32</v>
      </c>
      <c r="C56" s="75">
        <v>10117846492</v>
      </c>
      <c r="D56" s="86" t="s">
        <v>92</v>
      </c>
      <c r="E56" s="75" t="s">
        <v>66</v>
      </c>
      <c r="F56" s="75" t="s">
        <v>42</v>
      </c>
      <c r="G56" s="91" t="s">
        <v>110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6"/>
      <c r="V56" s="77"/>
    </row>
    <row r="57" spans="1:22" s="3" customFormat="1" ht="17.25" customHeight="1" x14ac:dyDescent="0.2">
      <c r="A57" s="87" t="s">
        <v>47</v>
      </c>
      <c r="B57" s="85">
        <v>33</v>
      </c>
      <c r="C57" s="75">
        <v>10105797981</v>
      </c>
      <c r="D57" s="86" t="s">
        <v>97</v>
      </c>
      <c r="E57" s="75" t="s">
        <v>72</v>
      </c>
      <c r="F57" s="75" t="s">
        <v>38</v>
      </c>
      <c r="G57" s="91" t="s">
        <v>108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6"/>
      <c r="V57" s="77"/>
    </row>
    <row r="58" spans="1:22" s="3" customFormat="1" ht="17.25" customHeight="1" x14ac:dyDescent="0.2">
      <c r="A58" s="87" t="s">
        <v>47</v>
      </c>
      <c r="B58" s="85">
        <v>34</v>
      </c>
      <c r="C58" s="75">
        <v>10082556882</v>
      </c>
      <c r="D58" s="86" t="s">
        <v>104</v>
      </c>
      <c r="E58" s="75" t="s">
        <v>80</v>
      </c>
      <c r="F58" s="75" t="s">
        <v>33</v>
      </c>
      <c r="G58" s="91" t="s">
        <v>108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6"/>
      <c r="V58" s="77"/>
    </row>
    <row r="59" spans="1:22" s="3" customFormat="1" ht="17.25" customHeight="1" x14ac:dyDescent="0.2">
      <c r="A59" s="87" t="s">
        <v>47</v>
      </c>
      <c r="B59" s="85">
        <v>35</v>
      </c>
      <c r="C59" s="75">
        <v>10083179096</v>
      </c>
      <c r="D59" s="86" t="s">
        <v>90</v>
      </c>
      <c r="E59" s="75" t="s">
        <v>64</v>
      </c>
      <c r="F59" s="75" t="s">
        <v>33</v>
      </c>
      <c r="G59" s="91" t="s">
        <v>108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6"/>
      <c r="V59" s="77"/>
    </row>
    <row r="60" spans="1:22" s="3" customFormat="1" ht="17.25" customHeight="1" x14ac:dyDescent="0.2">
      <c r="A60" s="87" t="s">
        <v>47</v>
      </c>
      <c r="B60" s="85">
        <v>36</v>
      </c>
      <c r="C60" s="75">
        <v>10083182867</v>
      </c>
      <c r="D60" s="86" t="s">
        <v>96</v>
      </c>
      <c r="E60" s="75" t="s">
        <v>58</v>
      </c>
      <c r="F60" s="75" t="s">
        <v>33</v>
      </c>
      <c r="G60" s="91" t="s">
        <v>108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6"/>
      <c r="V60" s="77"/>
    </row>
    <row r="61" spans="1:22" s="3" customFormat="1" ht="17.25" customHeight="1" x14ac:dyDescent="0.2">
      <c r="A61" s="87" t="s">
        <v>47</v>
      </c>
      <c r="B61" s="85">
        <v>50</v>
      </c>
      <c r="C61" s="75">
        <v>10091550301</v>
      </c>
      <c r="D61" s="86" t="s">
        <v>164</v>
      </c>
      <c r="E61" s="75" t="s">
        <v>165</v>
      </c>
      <c r="F61" s="75" t="s">
        <v>38</v>
      </c>
      <c r="G61" s="91" t="s">
        <v>226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6"/>
      <c r="V61" s="77"/>
    </row>
    <row r="62" spans="1:22" s="3" customFormat="1" ht="17.25" customHeight="1" x14ac:dyDescent="0.2">
      <c r="A62" s="87" t="s">
        <v>47</v>
      </c>
      <c r="B62" s="85">
        <v>52</v>
      </c>
      <c r="C62" s="75">
        <v>10092384194</v>
      </c>
      <c r="D62" s="86" t="s">
        <v>100</v>
      </c>
      <c r="E62" s="75" t="s">
        <v>76</v>
      </c>
      <c r="F62" s="75" t="s">
        <v>38</v>
      </c>
      <c r="G62" s="91" t="s">
        <v>105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6"/>
      <c r="V62" s="77"/>
    </row>
    <row r="63" spans="1:22" s="3" customFormat="1" ht="17.25" customHeight="1" x14ac:dyDescent="0.2">
      <c r="A63" s="87" t="s">
        <v>47</v>
      </c>
      <c r="B63" s="85">
        <v>53</v>
      </c>
      <c r="C63" s="75">
        <v>10115156138</v>
      </c>
      <c r="D63" s="86" t="s">
        <v>166</v>
      </c>
      <c r="E63" s="75" t="s">
        <v>167</v>
      </c>
      <c r="F63" s="75" t="s">
        <v>38</v>
      </c>
      <c r="G63" s="91" t="s">
        <v>105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6"/>
      <c r="V63" s="77"/>
    </row>
    <row r="64" spans="1:22" s="3" customFormat="1" ht="17.25" customHeight="1" x14ac:dyDescent="0.2">
      <c r="A64" s="87" t="s">
        <v>47</v>
      </c>
      <c r="B64" s="85">
        <v>54</v>
      </c>
      <c r="C64" s="75">
        <v>10119333626</v>
      </c>
      <c r="D64" s="86" t="s">
        <v>89</v>
      </c>
      <c r="E64" s="75" t="s">
        <v>63</v>
      </c>
      <c r="F64" s="75" t="s">
        <v>33</v>
      </c>
      <c r="G64" s="91" t="s">
        <v>105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6"/>
      <c r="V64" s="77"/>
    </row>
    <row r="65" spans="1:22" s="3" customFormat="1" ht="17.25" customHeight="1" x14ac:dyDescent="0.2">
      <c r="A65" s="87" t="s">
        <v>47</v>
      </c>
      <c r="B65" s="85">
        <v>56</v>
      </c>
      <c r="C65" s="75">
        <v>10096753036</v>
      </c>
      <c r="D65" s="86" t="s">
        <v>168</v>
      </c>
      <c r="E65" s="75" t="s">
        <v>169</v>
      </c>
      <c r="F65" s="75" t="s">
        <v>38</v>
      </c>
      <c r="G65" s="91" t="s">
        <v>105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6"/>
      <c r="V65" s="77"/>
    </row>
    <row r="66" spans="1:22" s="3" customFormat="1" ht="17.25" customHeight="1" x14ac:dyDescent="0.2">
      <c r="A66" s="87" t="s">
        <v>47</v>
      </c>
      <c r="B66" s="85">
        <v>57</v>
      </c>
      <c r="C66" s="75">
        <v>10102502005</v>
      </c>
      <c r="D66" s="86" t="s">
        <v>170</v>
      </c>
      <c r="E66" s="75" t="s">
        <v>171</v>
      </c>
      <c r="F66" s="75" t="s">
        <v>38</v>
      </c>
      <c r="G66" s="91" t="s">
        <v>105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6"/>
      <c r="V66" s="77"/>
    </row>
    <row r="67" spans="1:22" s="3" customFormat="1" ht="17.25" customHeight="1" x14ac:dyDescent="0.2">
      <c r="A67" s="87" t="s">
        <v>47</v>
      </c>
      <c r="B67" s="85">
        <v>58</v>
      </c>
      <c r="C67" s="75">
        <v>10132503085</v>
      </c>
      <c r="D67" s="86" t="s">
        <v>172</v>
      </c>
      <c r="E67" s="75" t="s">
        <v>173</v>
      </c>
      <c r="F67" s="75" t="s">
        <v>42</v>
      </c>
      <c r="G67" s="91" t="s">
        <v>105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6"/>
      <c r="V67" s="77"/>
    </row>
    <row r="68" spans="1:22" s="3" customFormat="1" ht="17.25" customHeight="1" x14ac:dyDescent="0.2">
      <c r="A68" s="87" t="s">
        <v>47</v>
      </c>
      <c r="B68" s="85">
        <v>59</v>
      </c>
      <c r="C68" s="75">
        <v>10115152623</v>
      </c>
      <c r="D68" s="86" t="s">
        <v>174</v>
      </c>
      <c r="E68" s="75" t="s">
        <v>175</v>
      </c>
      <c r="F68" s="75" t="s">
        <v>42</v>
      </c>
      <c r="G68" s="91" t="s">
        <v>105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6"/>
      <c r="V68" s="77"/>
    </row>
    <row r="69" spans="1:22" s="3" customFormat="1" ht="17.25" customHeight="1" x14ac:dyDescent="0.2">
      <c r="A69" s="87" t="s">
        <v>47</v>
      </c>
      <c r="B69" s="85">
        <v>60</v>
      </c>
      <c r="C69" s="75">
        <v>10104925587</v>
      </c>
      <c r="D69" s="86" t="s">
        <v>91</v>
      </c>
      <c r="E69" s="75" t="s">
        <v>65</v>
      </c>
      <c r="F69" s="75" t="s">
        <v>33</v>
      </c>
      <c r="G69" s="91" t="s">
        <v>109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6"/>
      <c r="V69" s="77"/>
    </row>
    <row r="70" spans="1:22" s="3" customFormat="1" ht="17.25" customHeight="1" x14ac:dyDescent="0.2">
      <c r="A70" s="87" t="s">
        <v>47</v>
      </c>
      <c r="B70" s="85">
        <v>61</v>
      </c>
      <c r="C70" s="75">
        <v>10091971138</v>
      </c>
      <c r="D70" s="86" t="s">
        <v>99</v>
      </c>
      <c r="E70" s="75" t="s">
        <v>75</v>
      </c>
      <c r="F70" s="75" t="s">
        <v>33</v>
      </c>
      <c r="G70" s="91" t="s">
        <v>109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6"/>
      <c r="V70" s="77"/>
    </row>
    <row r="71" spans="1:22" s="3" customFormat="1" ht="17.25" customHeight="1" x14ac:dyDescent="0.2">
      <c r="A71" s="87" t="s">
        <v>47</v>
      </c>
      <c r="B71" s="85">
        <v>62</v>
      </c>
      <c r="C71" s="75">
        <v>10091810985</v>
      </c>
      <c r="D71" s="86" t="s">
        <v>102</v>
      </c>
      <c r="E71" s="75" t="s">
        <v>78</v>
      </c>
      <c r="F71" s="75" t="s">
        <v>42</v>
      </c>
      <c r="G71" s="91" t="s">
        <v>109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6"/>
      <c r="V71" s="77"/>
    </row>
    <row r="72" spans="1:22" s="3" customFormat="1" ht="17.25" customHeight="1" x14ac:dyDescent="0.2">
      <c r="A72" s="87" t="s">
        <v>47</v>
      </c>
      <c r="B72" s="85">
        <v>63</v>
      </c>
      <c r="C72" s="75">
        <v>10096307139</v>
      </c>
      <c r="D72" s="86" t="s">
        <v>98</v>
      </c>
      <c r="E72" s="75" t="s">
        <v>74</v>
      </c>
      <c r="F72" s="75" t="s">
        <v>42</v>
      </c>
      <c r="G72" s="91" t="s">
        <v>109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6"/>
      <c r="V72" s="77"/>
    </row>
    <row r="73" spans="1:22" s="3" customFormat="1" ht="17.25" customHeight="1" x14ac:dyDescent="0.2">
      <c r="A73" s="87" t="s">
        <v>47</v>
      </c>
      <c r="B73" s="85">
        <v>64</v>
      </c>
      <c r="C73" s="75">
        <v>10119568547</v>
      </c>
      <c r="D73" s="86" t="s">
        <v>176</v>
      </c>
      <c r="E73" s="75" t="s">
        <v>177</v>
      </c>
      <c r="F73" s="75" t="s">
        <v>42</v>
      </c>
      <c r="G73" s="91" t="s">
        <v>178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6"/>
      <c r="V73" s="77"/>
    </row>
    <row r="74" spans="1:22" s="3" customFormat="1" ht="17.25" customHeight="1" x14ac:dyDescent="0.2">
      <c r="A74" s="87" t="s">
        <v>47</v>
      </c>
      <c r="B74" s="85">
        <v>65</v>
      </c>
      <c r="C74" s="75">
        <v>10119568446</v>
      </c>
      <c r="D74" s="86" t="s">
        <v>179</v>
      </c>
      <c r="E74" s="75" t="s">
        <v>180</v>
      </c>
      <c r="F74" s="75" t="s">
        <v>42</v>
      </c>
      <c r="G74" s="91" t="s">
        <v>178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6"/>
      <c r="V74" s="77"/>
    </row>
    <row r="75" spans="1:22" s="3" customFormat="1" ht="17.25" customHeight="1" x14ac:dyDescent="0.2">
      <c r="A75" s="87" t="s">
        <v>47</v>
      </c>
      <c r="B75" s="85">
        <v>66</v>
      </c>
      <c r="C75" s="75">
        <v>10113227676</v>
      </c>
      <c r="D75" s="86" t="s">
        <v>181</v>
      </c>
      <c r="E75" s="75" t="s">
        <v>182</v>
      </c>
      <c r="F75" s="75" t="s">
        <v>33</v>
      </c>
      <c r="G75" s="91" t="s">
        <v>178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6"/>
      <c r="V75" s="77"/>
    </row>
    <row r="76" spans="1:22" s="3" customFormat="1" ht="17.25" customHeight="1" x14ac:dyDescent="0.2">
      <c r="A76" s="87" t="s">
        <v>47</v>
      </c>
      <c r="B76" s="85">
        <v>67</v>
      </c>
      <c r="C76" s="75"/>
      <c r="D76" s="86" t="s">
        <v>183</v>
      </c>
      <c r="E76" s="75" t="s">
        <v>184</v>
      </c>
      <c r="F76" s="75" t="s">
        <v>42</v>
      </c>
      <c r="G76" s="91" t="s">
        <v>178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6"/>
      <c r="V76" s="77"/>
    </row>
    <row r="77" spans="1:22" s="3" customFormat="1" ht="17.25" customHeight="1" x14ac:dyDescent="0.2">
      <c r="A77" s="87" t="s">
        <v>47</v>
      </c>
      <c r="B77" s="85">
        <v>69</v>
      </c>
      <c r="C77" s="75"/>
      <c r="D77" s="86" t="s">
        <v>185</v>
      </c>
      <c r="E77" s="75" t="s">
        <v>73</v>
      </c>
      <c r="F77" s="75" t="s">
        <v>42</v>
      </c>
      <c r="G77" s="91" t="s">
        <v>178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6"/>
      <c r="V77" s="77"/>
    </row>
    <row r="78" spans="1:22" s="3" customFormat="1" ht="17.25" customHeight="1" x14ac:dyDescent="0.2">
      <c r="A78" s="87" t="s">
        <v>47</v>
      </c>
      <c r="B78" s="85">
        <v>70</v>
      </c>
      <c r="C78" s="75"/>
      <c r="D78" s="86" t="s">
        <v>186</v>
      </c>
      <c r="E78" s="75" t="s">
        <v>187</v>
      </c>
      <c r="F78" s="75" t="s">
        <v>42</v>
      </c>
      <c r="G78" s="91" t="s">
        <v>178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6"/>
      <c r="V78" s="77"/>
    </row>
    <row r="79" spans="1:22" s="3" customFormat="1" ht="17.25" customHeight="1" x14ac:dyDescent="0.2">
      <c r="A79" s="87" t="s">
        <v>47</v>
      </c>
      <c r="B79" s="85">
        <v>71</v>
      </c>
      <c r="C79" s="75"/>
      <c r="D79" s="86" t="s">
        <v>188</v>
      </c>
      <c r="E79" s="75" t="s">
        <v>71</v>
      </c>
      <c r="F79" s="75" t="s">
        <v>43</v>
      </c>
      <c r="G79" s="91" t="s">
        <v>178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6"/>
      <c r="V79" s="77"/>
    </row>
    <row r="80" spans="1:22" s="3" customFormat="1" ht="17.25" customHeight="1" x14ac:dyDescent="0.2">
      <c r="A80" s="87" t="s">
        <v>47</v>
      </c>
      <c r="B80" s="85">
        <v>83</v>
      </c>
      <c r="C80" s="75">
        <v>10092443711</v>
      </c>
      <c r="D80" s="86" t="s">
        <v>189</v>
      </c>
      <c r="E80" s="75" t="s">
        <v>153</v>
      </c>
      <c r="F80" s="75" t="s">
        <v>38</v>
      </c>
      <c r="G80" s="91" t="s">
        <v>190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6"/>
      <c r="V80" s="77"/>
    </row>
    <row r="81" spans="1:22" s="3" customFormat="1" ht="17.25" customHeight="1" x14ac:dyDescent="0.2">
      <c r="A81" s="87" t="s">
        <v>47</v>
      </c>
      <c r="B81" s="85">
        <v>84</v>
      </c>
      <c r="C81" s="75">
        <v>10092443812</v>
      </c>
      <c r="D81" s="86" t="s">
        <v>191</v>
      </c>
      <c r="E81" s="75" t="s">
        <v>192</v>
      </c>
      <c r="F81" s="75" t="s">
        <v>38</v>
      </c>
      <c r="G81" s="91" t="s">
        <v>190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6"/>
      <c r="V81" s="77"/>
    </row>
    <row r="82" spans="1:22" s="3" customFormat="1" ht="17.25" customHeight="1" x14ac:dyDescent="0.2">
      <c r="A82" s="87" t="s">
        <v>47</v>
      </c>
      <c r="B82" s="85">
        <v>85</v>
      </c>
      <c r="C82" s="75">
        <v>10094059769</v>
      </c>
      <c r="D82" s="86" t="s">
        <v>193</v>
      </c>
      <c r="E82" s="75" t="s">
        <v>194</v>
      </c>
      <c r="F82" s="75" t="s">
        <v>38</v>
      </c>
      <c r="G82" s="91" t="s">
        <v>190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6"/>
      <c r="V82" s="77"/>
    </row>
    <row r="83" spans="1:22" s="3" customFormat="1" ht="17.25" customHeight="1" x14ac:dyDescent="0.2">
      <c r="A83" s="87" t="s">
        <v>47</v>
      </c>
      <c r="B83" s="85">
        <v>86</v>
      </c>
      <c r="C83" s="75">
        <v>10090444501</v>
      </c>
      <c r="D83" s="86" t="s">
        <v>195</v>
      </c>
      <c r="E83" s="75" t="s">
        <v>196</v>
      </c>
      <c r="F83" s="75" t="s">
        <v>33</v>
      </c>
      <c r="G83" s="91" t="s">
        <v>190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6"/>
      <c r="V83" s="77"/>
    </row>
    <row r="84" spans="1:22" s="3" customFormat="1" ht="17.25" customHeight="1" x14ac:dyDescent="0.2">
      <c r="A84" s="87" t="s">
        <v>47</v>
      </c>
      <c r="B84" s="85">
        <v>87</v>
      </c>
      <c r="C84" s="75">
        <v>10092444115</v>
      </c>
      <c r="D84" s="86" t="s">
        <v>197</v>
      </c>
      <c r="E84" s="75" t="s">
        <v>198</v>
      </c>
      <c r="F84" s="75" t="s">
        <v>33</v>
      </c>
      <c r="G84" s="91" t="s">
        <v>190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6"/>
      <c r="V84" s="77"/>
    </row>
    <row r="85" spans="1:22" s="3" customFormat="1" ht="17.25" customHeight="1" x14ac:dyDescent="0.2">
      <c r="A85" s="87" t="s">
        <v>47</v>
      </c>
      <c r="B85" s="85">
        <v>88</v>
      </c>
      <c r="C85" s="75">
        <v>10114985804</v>
      </c>
      <c r="D85" s="86" t="s">
        <v>199</v>
      </c>
      <c r="E85" s="75" t="s">
        <v>200</v>
      </c>
      <c r="F85" s="75" t="s">
        <v>33</v>
      </c>
      <c r="G85" s="91" t="s">
        <v>190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6"/>
      <c r="V85" s="77"/>
    </row>
    <row r="86" spans="1:22" s="3" customFormat="1" ht="17.25" customHeight="1" x14ac:dyDescent="0.2">
      <c r="A86" s="87" t="s">
        <v>47</v>
      </c>
      <c r="B86" s="85">
        <v>90</v>
      </c>
      <c r="C86" s="75">
        <v>10114988632</v>
      </c>
      <c r="D86" s="86" t="s">
        <v>201</v>
      </c>
      <c r="E86" s="75" t="s">
        <v>202</v>
      </c>
      <c r="F86" s="75" t="s">
        <v>38</v>
      </c>
      <c r="G86" s="91" t="s">
        <v>190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6"/>
      <c r="V86" s="77"/>
    </row>
    <row r="87" spans="1:22" s="3" customFormat="1" ht="17.25" customHeight="1" x14ac:dyDescent="0.2">
      <c r="A87" s="87" t="s">
        <v>47</v>
      </c>
      <c r="B87" s="85">
        <v>91</v>
      </c>
      <c r="C87" s="75"/>
      <c r="D87" s="86" t="s">
        <v>203</v>
      </c>
      <c r="E87" s="75" t="s">
        <v>204</v>
      </c>
      <c r="F87" s="75" t="s">
        <v>38</v>
      </c>
      <c r="G87" s="91" t="s">
        <v>190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6"/>
      <c r="V87" s="77"/>
    </row>
    <row r="88" spans="1:22" s="3" customFormat="1" ht="17.25" customHeight="1" x14ac:dyDescent="0.2">
      <c r="A88" s="87" t="s">
        <v>47</v>
      </c>
      <c r="B88" s="85">
        <v>92</v>
      </c>
      <c r="C88" s="75"/>
      <c r="D88" s="86" t="s">
        <v>205</v>
      </c>
      <c r="E88" s="75" t="s">
        <v>206</v>
      </c>
      <c r="F88" s="75" t="s">
        <v>38</v>
      </c>
      <c r="G88" s="91" t="s">
        <v>190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6"/>
      <c r="V88" s="77"/>
    </row>
    <row r="89" spans="1:22" s="3" customFormat="1" ht="17.25" customHeight="1" x14ac:dyDescent="0.2">
      <c r="A89" s="87" t="s">
        <v>47</v>
      </c>
      <c r="B89" s="85">
        <v>93</v>
      </c>
      <c r="C89" s="75"/>
      <c r="D89" s="86" t="s">
        <v>207</v>
      </c>
      <c r="E89" s="75" t="s">
        <v>208</v>
      </c>
      <c r="F89" s="75" t="s">
        <v>38</v>
      </c>
      <c r="G89" s="91" t="s">
        <v>190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6"/>
      <c r="V89" s="77"/>
    </row>
    <row r="90" spans="1:22" s="3" customFormat="1" ht="17.25" customHeight="1" x14ac:dyDescent="0.2">
      <c r="A90" s="87" t="s">
        <v>47</v>
      </c>
      <c r="B90" s="85">
        <v>94</v>
      </c>
      <c r="C90" s="75"/>
      <c r="D90" s="86" t="s">
        <v>209</v>
      </c>
      <c r="E90" s="75" t="s">
        <v>62</v>
      </c>
      <c r="F90" s="75" t="s">
        <v>38</v>
      </c>
      <c r="G90" s="91" t="s">
        <v>190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6"/>
      <c r="V90" s="77"/>
    </row>
    <row r="91" spans="1:22" s="3" customFormat="1" ht="17.25" customHeight="1" x14ac:dyDescent="0.2">
      <c r="A91" s="87" t="s">
        <v>47</v>
      </c>
      <c r="B91" s="85">
        <v>95</v>
      </c>
      <c r="C91" s="75">
        <v>10105987638</v>
      </c>
      <c r="D91" s="86" t="s">
        <v>210</v>
      </c>
      <c r="E91" s="75" t="s">
        <v>59</v>
      </c>
      <c r="F91" s="75" t="s">
        <v>38</v>
      </c>
      <c r="G91" s="91" t="s">
        <v>107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6"/>
      <c r="V91" s="77"/>
    </row>
    <row r="92" spans="1:22" s="3" customFormat="1" ht="17.25" customHeight="1" x14ac:dyDescent="0.2">
      <c r="A92" s="87" t="s">
        <v>47</v>
      </c>
      <c r="B92" s="85">
        <v>97</v>
      </c>
      <c r="C92" s="75">
        <v>10119354642</v>
      </c>
      <c r="D92" s="86" t="s">
        <v>211</v>
      </c>
      <c r="E92" s="75" t="s">
        <v>212</v>
      </c>
      <c r="F92" s="75" t="s">
        <v>42</v>
      </c>
      <c r="G92" s="91" t="s">
        <v>107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6"/>
      <c r="V92" s="77"/>
    </row>
    <row r="93" spans="1:22" s="3" customFormat="1" ht="17.25" customHeight="1" x14ac:dyDescent="0.2">
      <c r="A93" s="87" t="s">
        <v>47</v>
      </c>
      <c r="B93" s="85">
        <v>98</v>
      </c>
      <c r="C93" s="75">
        <v>10119582691</v>
      </c>
      <c r="D93" s="86" t="s">
        <v>94</v>
      </c>
      <c r="E93" s="75" t="s">
        <v>68</v>
      </c>
      <c r="F93" s="75" t="s">
        <v>42</v>
      </c>
      <c r="G93" s="91" t="s">
        <v>107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6"/>
      <c r="V93" s="77"/>
    </row>
    <row r="94" spans="1:22" s="3" customFormat="1" ht="17.25" customHeight="1" x14ac:dyDescent="0.2">
      <c r="A94" s="87" t="s">
        <v>47</v>
      </c>
      <c r="B94" s="85">
        <v>100</v>
      </c>
      <c r="C94" s="75">
        <v>10105091804</v>
      </c>
      <c r="D94" s="86" t="s">
        <v>213</v>
      </c>
      <c r="E94" s="75" t="s">
        <v>70</v>
      </c>
      <c r="F94" s="75" t="s">
        <v>38</v>
      </c>
      <c r="G94" s="91" t="s">
        <v>107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6"/>
      <c r="V94" s="77"/>
    </row>
    <row r="95" spans="1:22" s="3" customFormat="1" ht="17.25" customHeight="1" x14ac:dyDescent="0.2">
      <c r="A95" s="87" t="s">
        <v>47</v>
      </c>
      <c r="B95" s="85">
        <v>104</v>
      </c>
      <c r="C95" s="75">
        <v>10104014902</v>
      </c>
      <c r="D95" s="86" t="s">
        <v>214</v>
      </c>
      <c r="E95" s="75" t="s">
        <v>138</v>
      </c>
      <c r="F95" s="75" t="s">
        <v>42</v>
      </c>
      <c r="G95" s="91" t="s">
        <v>107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6"/>
      <c r="V95" s="77"/>
    </row>
    <row r="96" spans="1:22" s="3" customFormat="1" ht="17.25" customHeight="1" x14ac:dyDescent="0.2">
      <c r="A96" s="87" t="s">
        <v>47</v>
      </c>
      <c r="B96" s="85">
        <v>105</v>
      </c>
      <c r="C96" s="85">
        <v>10117698669</v>
      </c>
      <c r="D96" s="86" t="s">
        <v>215</v>
      </c>
      <c r="E96" s="75" t="s">
        <v>216</v>
      </c>
      <c r="F96" s="75" t="s">
        <v>42</v>
      </c>
      <c r="G96" s="91" t="s">
        <v>107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6"/>
      <c r="V96" s="77"/>
    </row>
    <row r="97" spans="1:22" s="3" customFormat="1" ht="17.25" customHeight="1" x14ac:dyDescent="0.2">
      <c r="A97" s="87" t="s">
        <v>47</v>
      </c>
      <c r="B97" s="85">
        <v>106</v>
      </c>
      <c r="C97" s="85">
        <v>10112147037</v>
      </c>
      <c r="D97" s="86" t="s">
        <v>217</v>
      </c>
      <c r="E97" s="75" t="s">
        <v>218</v>
      </c>
      <c r="F97" s="75" t="s">
        <v>42</v>
      </c>
      <c r="G97" s="91" t="s">
        <v>107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6"/>
      <c r="V97" s="77"/>
    </row>
    <row r="98" spans="1:22" s="3" customFormat="1" ht="17.25" customHeight="1" x14ac:dyDescent="0.2">
      <c r="A98" s="87" t="s">
        <v>47</v>
      </c>
      <c r="B98" s="85">
        <v>107</v>
      </c>
      <c r="C98" s="85">
        <v>10111498046</v>
      </c>
      <c r="D98" s="86" t="s">
        <v>219</v>
      </c>
      <c r="E98" s="75" t="s">
        <v>220</v>
      </c>
      <c r="F98" s="75" t="s">
        <v>42</v>
      </c>
      <c r="G98" s="91" t="s">
        <v>107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6"/>
      <c r="V98" s="77"/>
    </row>
    <row r="99" spans="1:22" s="3" customFormat="1" ht="17.25" customHeight="1" x14ac:dyDescent="0.2">
      <c r="A99" s="87" t="s">
        <v>47</v>
      </c>
      <c r="B99" s="85">
        <v>109</v>
      </c>
      <c r="C99" s="85">
        <v>10105272060</v>
      </c>
      <c r="D99" s="86" t="s">
        <v>221</v>
      </c>
      <c r="E99" s="75" t="s">
        <v>222</v>
      </c>
      <c r="F99" s="75" t="s">
        <v>42</v>
      </c>
      <c r="G99" s="91" t="s">
        <v>223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6"/>
      <c r="V99" s="77"/>
    </row>
    <row r="100" spans="1:22" s="3" customFormat="1" ht="17.25" customHeight="1" x14ac:dyDescent="0.2">
      <c r="A100" s="87" t="s">
        <v>47</v>
      </c>
      <c r="B100" s="85">
        <v>110</v>
      </c>
      <c r="C100" s="85">
        <v>10105980968</v>
      </c>
      <c r="D100" s="86" t="s">
        <v>224</v>
      </c>
      <c r="E100" s="75" t="s">
        <v>81</v>
      </c>
      <c r="F100" s="75" t="s">
        <v>42</v>
      </c>
      <c r="G100" s="91" t="s">
        <v>223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6"/>
      <c r="V100" s="77"/>
    </row>
    <row r="101" spans="1:22" s="3" customFormat="1" ht="17.25" customHeight="1" thickBot="1" x14ac:dyDescent="0.25">
      <c r="A101" s="88" t="s">
        <v>47</v>
      </c>
      <c r="B101" s="89">
        <v>111</v>
      </c>
      <c r="C101" s="89">
        <v>10113982357</v>
      </c>
      <c r="D101" s="90" t="s">
        <v>225</v>
      </c>
      <c r="E101" s="79" t="s">
        <v>216</v>
      </c>
      <c r="F101" s="79" t="s">
        <v>43</v>
      </c>
      <c r="G101" s="92" t="s">
        <v>223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80"/>
      <c r="V101" s="81"/>
    </row>
    <row r="102" spans="1:22" ht="8.25" customHeight="1" thickTop="1" thickBot="1" x14ac:dyDescent="0.25">
      <c r="A102" s="16"/>
      <c r="B102" s="15"/>
      <c r="C102" s="15"/>
      <c r="D102" s="16"/>
      <c r="E102" s="4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ht="15.75" thickTop="1" x14ac:dyDescent="0.2">
      <c r="A103" s="126" t="s">
        <v>5</v>
      </c>
      <c r="B103" s="124"/>
      <c r="C103" s="124"/>
      <c r="D103" s="124"/>
      <c r="E103" s="66"/>
      <c r="F103" s="66"/>
      <c r="G103" s="66"/>
      <c r="H103" s="124" t="s">
        <v>6</v>
      </c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5"/>
    </row>
    <row r="104" spans="1:22" ht="15" x14ac:dyDescent="0.2">
      <c r="A104" s="67" t="s">
        <v>227</v>
      </c>
      <c r="B104" s="21"/>
      <c r="C104" s="63"/>
      <c r="D104" s="14"/>
      <c r="E104" s="49"/>
      <c r="F104" s="14"/>
      <c r="G104" s="36"/>
      <c r="M104" s="11"/>
      <c r="N104" s="11"/>
      <c r="O104" s="11"/>
      <c r="P104" s="11"/>
      <c r="Q104" s="11"/>
      <c r="R104" s="22" t="s">
        <v>34</v>
      </c>
      <c r="S104" s="72">
        <v>11</v>
      </c>
      <c r="T104" s="35"/>
      <c r="U104" s="68" t="s">
        <v>32</v>
      </c>
      <c r="V104" s="69">
        <f>COUNTIF(F$21:F212,"ЗМС")</f>
        <v>0</v>
      </c>
    </row>
    <row r="105" spans="1:22" ht="15" x14ac:dyDescent="0.2">
      <c r="A105" s="67" t="s">
        <v>228</v>
      </c>
      <c r="B105" s="21"/>
      <c r="C105" s="64"/>
      <c r="D105" s="20"/>
      <c r="E105" s="50"/>
      <c r="F105" s="20"/>
      <c r="G105" s="37"/>
      <c r="M105" s="11"/>
      <c r="N105" s="11"/>
      <c r="O105" s="11"/>
      <c r="P105" s="11"/>
      <c r="Q105" s="11"/>
      <c r="R105" s="22" t="s">
        <v>27</v>
      </c>
      <c r="S105" s="72">
        <f>S106+S111</f>
        <v>79</v>
      </c>
      <c r="T105" s="11"/>
      <c r="U105" s="68" t="s">
        <v>21</v>
      </c>
      <c r="V105" s="69">
        <f>COUNTIF(F$20:F211,"МСМК")</f>
        <v>0</v>
      </c>
    </row>
    <row r="106" spans="1:22" ht="15" x14ac:dyDescent="0.2">
      <c r="A106" s="67" t="s">
        <v>111</v>
      </c>
      <c r="B106" s="21"/>
      <c r="C106" s="40"/>
      <c r="D106" s="20"/>
      <c r="E106" s="50"/>
      <c r="F106" s="20"/>
      <c r="G106" s="37"/>
      <c r="M106" s="11"/>
      <c r="N106" s="11"/>
      <c r="O106" s="11"/>
      <c r="P106" s="11"/>
      <c r="Q106" s="11"/>
      <c r="R106" s="22" t="s">
        <v>28</v>
      </c>
      <c r="S106" s="72">
        <f>S107+S108+S110</f>
        <v>79</v>
      </c>
      <c r="T106" s="11"/>
      <c r="U106" s="68" t="s">
        <v>23</v>
      </c>
      <c r="V106" s="69">
        <f>COUNTIF(F$20:F101,"МС")</f>
        <v>0</v>
      </c>
    </row>
    <row r="107" spans="1:22" ht="15" x14ac:dyDescent="0.2">
      <c r="A107" s="67" t="s">
        <v>229</v>
      </c>
      <c r="B107" s="21"/>
      <c r="C107" s="40"/>
      <c r="D107" s="20"/>
      <c r="E107" s="50"/>
      <c r="F107" s="20"/>
      <c r="G107" s="37"/>
      <c r="M107" s="11"/>
      <c r="N107" s="11"/>
      <c r="O107" s="11"/>
      <c r="P107" s="11"/>
      <c r="Q107" s="11"/>
      <c r="R107" s="22" t="s">
        <v>29</v>
      </c>
      <c r="S107" s="72">
        <f>COUNT(A23:A101)</f>
        <v>20</v>
      </c>
      <c r="T107" s="11"/>
      <c r="U107" s="68" t="s">
        <v>33</v>
      </c>
      <c r="V107" s="69">
        <f>COUNTIF(F$19:F101,"КМС")</f>
        <v>32</v>
      </c>
    </row>
    <row r="108" spans="1:22" ht="15" x14ac:dyDescent="0.2">
      <c r="A108" s="38"/>
      <c r="B108" s="6"/>
      <c r="C108" s="65"/>
      <c r="D108" s="20"/>
      <c r="E108" s="50"/>
      <c r="F108" s="20"/>
      <c r="G108" s="37"/>
      <c r="M108" s="11"/>
      <c r="N108" s="11"/>
      <c r="O108" s="11"/>
      <c r="P108" s="11"/>
      <c r="Q108" s="11"/>
      <c r="R108" s="22" t="s">
        <v>30</v>
      </c>
      <c r="S108" s="72">
        <f>COUNTIF(A23:A101,"НФ")</f>
        <v>59</v>
      </c>
      <c r="T108" s="11"/>
      <c r="U108" s="68" t="s">
        <v>38</v>
      </c>
      <c r="V108" s="69">
        <f>COUNTIF(F$22:F213,"1 СР")</f>
        <v>25</v>
      </c>
    </row>
    <row r="109" spans="1:22" ht="15" x14ac:dyDescent="0.2">
      <c r="A109" s="38"/>
      <c r="B109" s="6"/>
      <c r="C109" s="65"/>
      <c r="D109" s="20"/>
      <c r="E109" s="50"/>
      <c r="F109" s="20"/>
      <c r="G109" s="37"/>
      <c r="M109" s="11"/>
      <c r="N109" s="11"/>
      <c r="O109" s="11"/>
      <c r="P109" s="11"/>
      <c r="Q109" s="11"/>
      <c r="R109" s="68" t="s">
        <v>44</v>
      </c>
      <c r="S109" s="73">
        <f>COUNTIF(A23:A101,"ЛИМ")</f>
        <v>0</v>
      </c>
      <c r="T109" s="11"/>
      <c r="U109" s="68" t="s">
        <v>42</v>
      </c>
      <c r="V109" s="69">
        <f>COUNTIF(F$19:F211,"2 СР")</f>
        <v>20</v>
      </c>
    </row>
    <row r="110" spans="1:22" ht="15" x14ac:dyDescent="0.2">
      <c r="A110" s="23"/>
      <c r="B110" s="21"/>
      <c r="C110" s="40"/>
      <c r="D110" s="20"/>
      <c r="E110" s="50"/>
      <c r="F110" s="20"/>
      <c r="G110" s="37"/>
      <c r="M110" s="11"/>
      <c r="N110" s="11"/>
      <c r="O110" s="11"/>
      <c r="P110" s="11"/>
      <c r="Q110" s="11"/>
      <c r="R110" s="22" t="s">
        <v>35</v>
      </c>
      <c r="S110" s="72">
        <f>COUNTIF(A23:A101,"ДСКВ")</f>
        <v>0</v>
      </c>
      <c r="T110" s="11"/>
      <c r="U110" s="68" t="s">
        <v>43</v>
      </c>
      <c r="V110" s="69">
        <f>COUNTIF(F$21:F214,"3 СР")</f>
        <v>2</v>
      </c>
    </row>
    <row r="111" spans="1:22" ht="15" x14ac:dyDescent="0.2">
      <c r="A111" s="23"/>
      <c r="B111" s="21"/>
      <c r="C111" s="40"/>
      <c r="D111" s="20"/>
      <c r="E111" s="50"/>
      <c r="F111" s="20"/>
      <c r="G111" s="37"/>
      <c r="M111" s="11"/>
      <c r="N111" s="11"/>
      <c r="O111" s="11"/>
      <c r="P111" s="11"/>
      <c r="Q111" s="11"/>
      <c r="R111" s="22" t="s">
        <v>31</v>
      </c>
      <c r="S111" s="72">
        <f>COUNTIF(A23:A101,"НС")</f>
        <v>0</v>
      </c>
      <c r="T111" s="11"/>
      <c r="U111" s="68"/>
      <c r="V111" s="70"/>
    </row>
    <row r="112" spans="1:22" ht="6.75" customHeight="1" x14ac:dyDescent="0.2">
      <c r="A112" s="38"/>
      <c r="B112" s="12"/>
      <c r="C112" s="12"/>
      <c r="D112" s="6"/>
      <c r="E112" s="5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39"/>
    </row>
    <row r="113" spans="1:22" ht="15.75" x14ac:dyDescent="0.2">
      <c r="A113" s="123" t="s">
        <v>3</v>
      </c>
      <c r="B113" s="99"/>
      <c r="C113" s="99"/>
      <c r="D113" s="99"/>
      <c r="E113" s="99"/>
      <c r="F113" s="99" t="s">
        <v>11</v>
      </c>
      <c r="G113" s="99"/>
      <c r="H113" s="99"/>
      <c r="I113" s="99"/>
      <c r="J113" s="99"/>
      <c r="K113" s="99" t="s">
        <v>4</v>
      </c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100"/>
    </row>
    <row r="114" spans="1:22" s="61" customFormat="1" ht="15.75" x14ac:dyDescent="0.2">
      <c r="A114" s="57"/>
      <c r="B114" s="58"/>
      <c r="C114" s="58"/>
      <c r="D114" s="58"/>
      <c r="E114" s="58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60"/>
    </row>
    <row r="115" spans="1:22" s="61" customFormat="1" ht="15.75" x14ac:dyDescent="0.2">
      <c r="A115" s="5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62"/>
    </row>
    <row r="116" spans="1:22" x14ac:dyDescent="0.2">
      <c r="A116" s="82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71"/>
      <c r="S116" s="61"/>
      <c r="T116" s="61"/>
      <c r="U116" s="61"/>
      <c r="V116" s="83"/>
    </row>
    <row r="117" spans="1:22" x14ac:dyDescent="0.2">
      <c r="A117" s="54"/>
      <c r="B117" s="71"/>
      <c r="C117" s="71"/>
      <c r="D117" s="71"/>
      <c r="E117" s="52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42"/>
    </row>
    <row r="118" spans="1:22" x14ac:dyDescent="0.2">
      <c r="A118" s="54"/>
      <c r="B118" s="71"/>
      <c r="C118" s="71"/>
      <c r="D118" s="71"/>
      <c r="E118" s="52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42"/>
    </row>
    <row r="119" spans="1:22" ht="16.5" thickBot="1" x14ac:dyDescent="0.25">
      <c r="A119" s="116" t="s">
        <v>41</v>
      </c>
      <c r="B119" s="98"/>
      <c r="C119" s="98"/>
      <c r="D119" s="98"/>
      <c r="E119" s="98"/>
      <c r="F119" s="98" t="str">
        <f>G17</f>
        <v>ЕЖОВ В.Н. (ВК, г.Краснодар )</v>
      </c>
      <c r="G119" s="98"/>
      <c r="H119" s="98"/>
      <c r="I119" s="98"/>
      <c r="J119" s="98"/>
      <c r="K119" s="98" t="str">
        <f>G18</f>
        <v>СОЛУКОВА Н.В. (ВК, г.Краснодар)</v>
      </c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101"/>
    </row>
    <row r="120" spans="1:22" ht="13.5" thickTop="1" x14ac:dyDescent="0.2"/>
  </sheetData>
  <sortState ref="A23:Y101">
    <sortCondition descending="1" ref="S23:S32"/>
  </sortState>
  <mergeCells count="42">
    <mergeCell ref="A5:V5"/>
    <mergeCell ref="F119:J119"/>
    <mergeCell ref="K113:S113"/>
    <mergeCell ref="A1:V1"/>
    <mergeCell ref="A2:V2"/>
    <mergeCell ref="A3:V3"/>
    <mergeCell ref="A4:V4"/>
    <mergeCell ref="T21:T22"/>
    <mergeCell ref="A6:V6"/>
    <mergeCell ref="A7:V7"/>
    <mergeCell ref="A9:V9"/>
    <mergeCell ref="D21:D22"/>
    <mergeCell ref="E21:E22"/>
    <mergeCell ref="F21:F22"/>
    <mergeCell ref="G21:G22"/>
    <mergeCell ref="A15:G15"/>
    <mergeCell ref="A8:V8"/>
    <mergeCell ref="H21:Q21"/>
    <mergeCell ref="R21:R22"/>
    <mergeCell ref="S21:S22"/>
    <mergeCell ref="U21:U22"/>
    <mergeCell ref="V21:V22"/>
    <mergeCell ref="A10:V10"/>
    <mergeCell ref="A11:V11"/>
    <mergeCell ref="H16:V16"/>
    <mergeCell ref="H17:V17"/>
    <mergeCell ref="H18:V18"/>
    <mergeCell ref="A12:V12"/>
    <mergeCell ref="H15:V15"/>
    <mergeCell ref="B21:B22"/>
    <mergeCell ref="C21:C22"/>
    <mergeCell ref="A21:A22"/>
    <mergeCell ref="A13:D13"/>
    <mergeCell ref="A14:D14"/>
    <mergeCell ref="K119:S119"/>
    <mergeCell ref="T113:V113"/>
    <mergeCell ref="T119:V119"/>
    <mergeCell ref="A119:E119"/>
    <mergeCell ref="A113:E113"/>
    <mergeCell ref="H103:V103"/>
    <mergeCell ref="A103:D103"/>
    <mergeCell ref="F113:J113"/>
  </mergeCells>
  <conditionalFormatting sqref="R110:R112 R1:R14 R19:R108 R114:R118 R120:R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2021-09-27T13:42:47Z</dcterms:modified>
</cp:coreProperties>
</file>