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 гонка" sheetId="2" r:id="rId2"/>
  </sheets>
  <definedNames>
    <definedName name="_xlnm.Print_Titles" localSheetId="1">'гр гонка'!$21:$22</definedName>
    <definedName name="_xlnm.Print_Titles" localSheetId="0">'Стартовый протокол'!$18:$19</definedName>
    <definedName name="_xlnm.Print_Area" localSheetId="1">'гр гонка'!$A$1:$L$100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2" l="1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K100" i="2" l="1"/>
  <c r="I24" i="2" l="1"/>
  <c r="J23" i="2" l="1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H91" i="2" l="1"/>
  <c r="H90" i="2"/>
  <c r="H89" i="2"/>
  <c r="H88" i="2"/>
  <c r="H87" i="2"/>
  <c r="L88" i="2"/>
  <c r="L87" i="2"/>
  <c r="L86" i="2"/>
  <c r="L85" i="2"/>
  <c r="L84" i="2"/>
  <c r="L89" i="2"/>
  <c r="L90" i="2"/>
  <c r="H100" i="2"/>
  <c r="E100" i="2"/>
  <c r="H86" i="2" l="1"/>
  <c r="H85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<sst xmlns="http://schemas.openxmlformats.org/spreadsheetml/2006/main" count="576" uniqueCount="343">
  <si>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</si>
  <si>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</si>
  <si>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</si>
  <si>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</si>
  <si>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</si>
  <si>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</si>
  <si>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</si>
  <si>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</si>
  <si>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</si>
  <si>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</si>
  <si>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</si>
  <si>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</si>
  <si>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</si>
  <si>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</si>
  <si>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</si>
  <si>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</si>
  <si>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</si>
  <si>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</si>
  <si>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</si>
  <si>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</si>
  <si>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</si>
  <si>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</si>
  <si>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</si>
  <si>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</si>
  <si>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</si>
  <si>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</si>
  <si>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</si>
  <si>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</si>
  <si>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</si>
  <si>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</si>
  <si>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</si>
  <si>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</si>
  <si>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</si>
  <si>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</si>
  <si>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</si>
  <si>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</si>
  <si>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</si>
  <si>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</si>
  <si>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</si>
  <si>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</si>
  <si>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</si>
  <si>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</si>
  <si>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</si>
  <si>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</si>
  <si>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</si>
  <si>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</si>
  <si>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</si>
  <si>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</si>
  <si>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</si>
  <si>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</si>
  <si>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</si>
  <si>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</si>
  <si>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</si>
  <si>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</si>
  <si>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</si>
  <si>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</si>
  <si>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</si>
  <si>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</si>
  <si>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</si>
  <si>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</si>
  <si>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</si>
  <si>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</si>
  <si>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</si>
  <si>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</si>
  <si>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</si>
  <si>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</si>
  <si>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</si>
  <si>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</si>
  <si>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</si>
  <si>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</si>
  <si>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</si>
  <si>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</si>
  <si>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</si>
  <si>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</si>
  <si>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</si>
  <si>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</si>
  <si>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</si>
  <si>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</si>
  <si>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</si>
  <si>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</si>
  <si>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</si>
  <si>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</si>
  <si>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</si>
  <si>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</si>
  <si>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</si>
  <si>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</si>
  <si>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</si>
  <si>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</si>
  <si>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</si>
  <si>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</si>
  <si>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</si>
  <si>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</si>
  <si>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</si>
  <si>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</si>
  <si>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</si>
  <si>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</si>
  <si>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</si>
  <si>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</si>
  <si>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</si>
  <si>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</si>
  <si>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</si>
  <si>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</si>
  <si>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</si>
  <si>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</si>
  <si>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</si>
  <si>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</si>
  <si>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</si>
  <si>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</si>
  <si>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</si>
  <si>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</si>
  <si>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</si>
  <si>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</si>
  <si>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</si>
  <si>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</si>
  <si>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</si>
  <si>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</si>
  <si>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</si>
  <si>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</si>
  <si>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</si>
  <si>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</si>
  <si>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</si>
  <si>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</si>
  <si>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</si>
  <si>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</si>
  <si>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</si>
  <si>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</si>
  <si>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</si>
  <si>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</si>
  <si>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</si>
  <si>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</si>
  <si>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</si>
  <si>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</si>
  <si>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</si>
  <si>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</si>
  <si>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</si>
  <si>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</si>
  <si>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</si>
  <si>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</si>
  <si>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</si>
  <si>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</si>
  <si>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</si>
  <si>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</si>
  <si>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</si>
  <si>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</si>
  <si>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</si>
  <si>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</si>
  <si>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</si>
  <si>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</si>
  <si>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</si>
  <si>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</si>
  <si>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</si>
  <si>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</si>
  <si>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</si>
  <si>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</si>
  <si>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</si>
  <si>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</si>
  <si>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</si>
  <si>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</si>
  <si>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</si>
  <si>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</si>
  <si>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</si>
  <si>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</si>
  <si>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</si>
  <si>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</si>
  <si>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</si>
  <si>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</si>
  <si>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</si>
  <si>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</si>
  <si>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</si>
  <si>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</si>
  <si>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</si>
  <si>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</si>
  <si>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</si>
  <si>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</si>
  <si>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</si>
  <si>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</si>
  <si>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</si>
  <si>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</si>
  <si>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</si>
  <si>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</si>
  <si>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</si>
  <si>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</si>
  <si>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</si>
  <si>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</si>
  <si>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</si>
  <si>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</si>
  <si>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</si>
  <si>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КУБОК РОССИИ</t>
  </si>
  <si>
    <t>Министерство физической культуры и спорта Краснодарского края</t>
  </si>
  <si>
    <t>Федерация велосипедного спорта Кубани</t>
  </si>
  <si>
    <t>Мужчины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</si>
  <si>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Белореченск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</si>
  <si>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10ч 30м </t>
    </r>
  </si>
  <si>
    <t>ВОРОБЬЕВ Антон</t>
  </si>
  <si>
    <t>12.10.1990</t>
  </si>
  <si>
    <t>27.06.2002</t>
  </si>
  <si>
    <t>БАЙДИКОВ Илья</t>
  </si>
  <si>
    <t>20.07.1996</t>
  </si>
  <si>
    <t>НЕКРАСОВ Константин</t>
  </si>
  <si>
    <t>САВЕКИН Даниил</t>
  </si>
  <si>
    <t>13.04.2002</t>
  </si>
  <si>
    <t>Омская область</t>
  </si>
  <si>
    <t>ПОТЕКАЛО Николай</t>
  </si>
  <si>
    <t>20.03.2000</t>
  </si>
  <si>
    <t>ШУЛЬЧЕНКО Никита</t>
  </si>
  <si>
    <t>31.05.1999</t>
  </si>
  <si>
    <t>МАЙКИН Роман</t>
  </si>
  <si>
    <t>14.08.1990</t>
  </si>
  <si>
    <t>МАКСИМОВ Денис</t>
  </si>
  <si>
    <t>09.08.2001</t>
  </si>
  <si>
    <t>КИСЕЛЕВ Сергей</t>
  </si>
  <si>
    <t>Республика Крым</t>
  </si>
  <si>
    <t>КУЛИКОВ Сергей</t>
  </si>
  <si>
    <t>31.10.1996</t>
  </si>
  <si>
    <t>САВЕЛЬЕВ Денис</t>
  </si>
  <si>
    <t>19.06.2001</t>
  </si>
  <si>
    <t>КОМАРОВ Егор</t>
  </si>
  <si>
    <t>31.08.2002</t>
  </si>
  <si>
    <t>Вологодская область</t>
  </si>
  <si>
    <t>КОРОБОВ Павел</t>
  </si>
  <si>
    <t>30.05.2002</t>
  </si>
  <si>
    <t>Орловская область</t>
  </si>
  <si>
    <t>ПРОНИН Константин</t>
  </si>
  <si>
    <t>10.01.2001</t>
  </si>
  <si>
    <t>Кавун И.А. (1К, Краснодарский край)</t>
  </si>
  <si>
    <t>Кавун С.М. (1К, Краснодарский край)</t>
  </si>
  <si>
    <t>Мельник А.И. (ВК, Краснодарский край)</t>
  </si>
  <si>
    <t>НАЗВАНИЕ ТРАССЫ / РЕГ. НОМЕР: г. Белореченск-х. Беляевский</t>
  </si>
  <si>
    <t>ГБУ КК "СШОР по велосипедному спорту"</t>
  </si>
  <si>
    <t>№ ЕКП 2022: 5034</t>
  </si>
  <si>
    <t>Осадки: ясно</t>
  </si>
  <si>
    <t>РИКУНОВ Петр</t>
  </si>
  <si>
    <t>24.02.1997</t>
  </si>
  <si>
    <t>НЫЧ Артем</t>
  </si>
  <si>
    <t>21.03.1995</t>
  </si>
  <si>
    <t>СТЕПАНОВ Андрей</t>
  </si>
  <si>
    <t>18.04.1999</t>
  </si>
  <si>
    <t>04.04.1999</t>
  </si>
  <si>
    <t>ГОМОЗКОВ Артем</t>
  </si>
  <si>
    <t>ВАСИЛЬЕВ Никита</t>
  </si>
  <si>
    <t>28.02.2003</t>
  </si>
  <si>
    <t>ВАСИЛИОГЛО Павел</t>
  </si>
  <si>
    <t>18.12.2000</t>
  </si>
  <si>
    <t>НЕКРАСОВ Денис</t>
  </si>
  <si>
    <t>19.02.1997</t>
  </si>
  <si>
    <t>БЕЛЯКОВ Сергей</t>
  </si>
  <si>
    <t>02.07.2000</t>
  </si>
  <si>
    <t>ЗИМАРИН Матвей</t>
  </si>
  <si>
    <t>27.10.2003</t>
  </si>
  <si>
    <t>15.08.1985</t>
  </si>
  <si>
    <t>СЕНОКОСОВ Олег</t>
  </si>
  <si>
    <t>28.07.2002</t>
  </si>
  <si>
    <t>МАРТЫНОВ Никита</t>
  </si>
  <si>
    <t>26.08.1999</t>
  </si>
  <si>
    <t>НИЧИПУРЕНКО Павел</t>
  </si>
  <si>
    <t>30.10.1998</t>
  </si>
  <si>
    <t>ПАЛАГИЧЕВ Иван</t>
  </si>
  <si>
    <t>05.07.2003</t>
  </si>
  <si>
    <t>РАДУЛОВ Артем</t>
  </si>
  <si>
    <t>18.03.2003</t>
  </si>
  <si>
    <t>ТИУНОВ Глеб</t>
  </si>
  <si>
    <t>04.04.1983</t>
  </si>
  <si>
    <t>ДОРОШЕНКО Святослав</t>
  </si>
  <si>
    <t>12.05.2003</t>
  </si>
  <si>
    <t>ГАНСЕВИЧ Богдан</t>
  </si>
  <si>
    <t>24.08.2002</t>
  </si>
  <si>
    <t>САМОЙЛОВ Даниил</t>
  </si>
  <si>
    <t>21.03.2003</t>
  </si>
  <si>
    <t>ШЕСТАКОВ Артем</t>
  </si>
  <si>
    <t>18.09.2003</t>
  </si>
  <si>
    <t>КУПРИЯНОВ Дмитрий</t>
  </si>
  <si>
    <t>28.07.1968</t>
  </si>
  <si>
    <t>ДОКУЧАЕВ Михаил</t>
  </si>
  <si>
    <t>07.07.2003</t>
  </si>
  <si>
    <t>ИЛЬИН Глеб</t>
  </si>
  <si>
    <t>14.02.2003</t>
  </si>
  <si>
    <t>МЕЗЕТОВ Илья</t>
  </si>
  <si>
    <t>КИСЕЛЕВ Анатолий</t>
  </si>
  <si>
    <t>16.10.1993</t>
  </si>
  <si>
    <t>КОСМАЧЕВ Глеб</t>
  </si>
  <si>
    <t>09.05.2000</t>
  </si>
  <si>
    <t>НС</t>
  </si>
  <si>
    <t>СУДЬЯ НА ФИНИШЕ</t>
  </si>
  <si>
    <t>шоссе - групповая гонка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</si>
  <si>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28 августа 2022 года</t>
    </r>
  </si>
  <si>
    <t>№ ВРВС: 0080601611Я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</si>
  <si>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13ч 38м</t>
    </r>
  </si>
  <si>
    <t>36 км/4</t>
  </si>
  <si>
    <t>ЯЦЕНКО Иван</t>
  </si>
  <si>
    <t>08.09.2000</t>
  </si>
  <si>
    <t>КУРЬЯНОВ Сергей</t>
  </si>
  <si>
    <t>20.04.2000</t>
  </si>
  <si>
    <t>ШАМРАЙ Константин</t>
  </si>
  <si>
    <t>16.11.1985</t>
  </si>
  <si>
    <t>Ставропольский край</t>
  </si>
  <si>
    <t>ПОПОВ Антон</t>
  </si>
  <si>
    <t>30.01.1999</t>
  </si>
  <si>
    <t>Воронежская область</t>
  </si>
  <si>
    <t>ТЕРЕШЕНОК Виталий</t>
  </si>
  <si>
    <t>23.06.2001</t>
  </si>
  <si>
    <t>ЕРЕМКИН Аркадий</t>
  </si>
  <si>
    <t>06.05.1996</t>
  </si>
  <si>
    <t>МАЦНЕВ Алексей</t>
  </si>
  <si>
    <t>11.03.1985</t>
  </si>
  <si>
    <t>Курская область</t>
  </si>
  <si>
    <t>ФАТКУЛИН Валерий</t>
  </si>
  <si>
    <t>07.08.1998</t>
  </si>
  <si>
    <t>ОРЕХОВ Максим</t>
  </si>
  <si>
    <t>02.03.2003</t>
  </si>
  <si>
    <t>Калининградская область</t>
  </si>
  <si>
    <t>ЛУЧНИКОВ Егор</t>
  </si>
  <si>
    <t>19.09.2003</t>
  </si>
  <si>
    <t>ФИРСАНОВ Сергей</t>
  </si>
  <si>
    <t>03.07.1982</t>
  </si>
  <si>
    <t>Псковская область</t>
  </si>
  <si>
    <t>МИШУТИН Станислав</t>
  </si>
  <si>
    <t>05.03.1988</t>
  </si>
  <si>
    <t>Пензенская область</t>
  </si>
  <si>
    <t>НФ</t>
  </si>
  <si>
    <t>МИЛЛЕР Кирилл</t>
  </si>
  <si>
    <t>18.12.2003</t>
  </si>
  <si>
    <t>БЕРЕЗНЯК Александр</t>
  </si>
  <si>
    <t>05.11.2001</t>
  </si>
  <si>
    <t>ПЛАКУШКИН Сергей</t>
  </si>
  <si>
    <t>27.05.1997</t>
  </si>
  <si>
    <t>Краснодасркий край</t>
  </si>
  <si>
    <t>СТАРИКОВ Станислав</t>
  </si>
  <si>
    <t>02.02.2001</t>
  </si>
  <si>
    <t>ФОКИН Михаил</t>
  </si>
  <si>
    <t>21.11.1997</t>
  </si>
  <si>
    <t>КАПУСТИН Кирилл</t>
  </si>
  <si>
    <t>21.06.2002</t>
  </si>
  <si>
    <t>КОНДРАТЬЕВ Артем</t>
  </si>
  <si>
    <t>09.11.2003</t>
  </si>
  <si>
    <t>ШЕРСТНЕВ Тимофей</t>
  </si>
  <si>
    <t>21.10.1999</t>
  </si>
  <si>
    <t>Оштрафовать §2.12.007 п.4.7-лидирование (01:00)</t>
  </si>
  <si>
    <t>Предупредить: решение Президиума 1/2021 п.7 - форма</t>
  </si>
  <si>
    <t>Дисквалифицировать: § 2.12.00714 преднамеренное сокращение дистанции.</t>
  </si>
  <si>
    <t>ДСКВ</t>
  </si>
  <si>
    <t>Температура: +34</t>
  </si>
  <si>
    <t>Влажность: 43%</t>
  </si>
  <si>
    <t>Ветер: 3 м/с (с/в)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</si>
</sst>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2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NumberFormat="1" applyFont="1" applyFill="1" applyBorder="1" applyAlignment="1" applyProtection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0" fontId="3" fillId="0" borderId="27" xfId="4" applyFont="1" applyFill="1" applyBorder="1" applyAlignment="1">
      <alignment horizontal="center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1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40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4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0" borderId="15" xfId="4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27" xfId="4" applyNumberFormat="1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NumberFormat="1" applyFont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28" xfId="4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166" fontId="3" fillId="0" borderId="27" xfId="4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0" fontId="3" fillId="0" borderId="49" xfId="4" applyNumberFormat="1" applyFont="1" applyBorder="1" applyAlignment="1">
      <alignment horizontal="center" vertical="center"/>
    </xf>
    <xf numFmtId="0" fontId="3" fillId="0" borderId="50" xfId="4" applyNumberFormat="1" applyFont="1" applyBorder="1" applyAlignment="1">
      <alignment horizontal="center" vertical="center" wrapText="1"/>
    </xf>
    <xf numFmtId="0" fontId="3" fillId="0" borderId="50" xfId="4" applyFont="1" applyBorder="1" applyAlignment="1">
      <alignment horizontal="left" vertical="center" wrapText="1"/>
    </xf>
    <xf numFmtId="14" fontId="3" fillId="0" borderId="50" xfId="4" applyNumberFormat="1" applyFont="1" applyBorder="1" applyAlignment="1">
      <alignment horizontal="center" vertical="center"/>
    </xf>
    <xf numFmtId="164" fontId="3" fillId="0" borderId="50" xfId="4" applyNumberFormat="1" applyFont="1" applyFill="1" applyBorder="1" applyAlignment="1">
      <alignment horizontal="center" vertical="center" wrapText="1"/>
    </xf>
    <xf numFmtId="0" fontId="23" fillId="0" borderId="50" xfId="5" applyFont="1" applyFill="1" applyBorder="1" applyAlignment="1">
      <alignment horizontal="center" vertical="center" wrapText="1"/>
    </xf>
    <xf numFmtId="166" fontId="3" fillId="0" borderId="50" xfId="4" applyNumberFormat="1" applyFont="1" applyBorder="1" applyAlignment="1">
      <alignment horizontal="center" vertical="center"/>
    </xf>
    <xf numFmtId="166" fontId="3" fillId="0" borderId="50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0" fontId="3" fillId="0" borderId="50" xfId="4" applyFont="1" applyFill="1" applyBorder="1" applyAlignment="1">
      <alignment horizontal="center" vertical="center"/>
    </xf>
    <xf numFmtId="0" fontId="3" fillId="0" borderId="51" xfId="4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6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7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4" fillId="2" borderId="48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286014</xdr:colOff>
      <xdr:row>0</xdr:row>
      <xdr:rowOff>62056</xdr:rowOff>
    </xdr:from>
    <xdr:to>
      <xdr:col>3</xdr:col>
      <xdr:colOff>299356</xdr:colOff>
      <xdr:row>2</xdr:row>
      <xdr:rowOff>144918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300" y="62056"/>
          <a:ext cx="856985" cy="7087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163285</xdr:colOff>
      <xdr:row>2</xdr:row>
      <xdr:rowOff>147164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8571" cy="773093"/>
        </a:xfrm>
        <a:prstGeom prst="rect">
          <a:avLst/>
        </a:prstGeom>
      </xdr:spPr>
    </xdr:pic>
    <xdr:clientData/>
  </xdr:twoCellAnchor>
  <xdr:oneCellAnchor>
    <xdr:from>
      <xdr:col>11</xdr:col>
      <xdr:colOff>13606</xdr:colOff>
      <xdr:row>0</xdr:row>
      <xdr:rowOff>54429</xdr:rowOff>
    </xdr:from>
    <xdr:ext cx="1715643" cy="731527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99070" y="54429"/>
          <a:ext cx="1715643" cy="7315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2" t="s">
        <v>37</v>
      </c>
      <c r="B1" s="192"/>
      <c r="C1" s="192"/>
      <c r="D1" s="192"/>
      <c r="E1" s="192"/>
      <c r="F1" s="192"/>
      <c r="G1" s="192"/>
    </row>
    <row r="2" spans="1:9" ht="15.75" customHeight="1" x14ac:dyDescent="0.2">
      <c r="A2" s="193" t="s">
        <v>57</v>
      </c>
      <c r="B2" s="193"/>
      <c r="C2" s="193"/>
      <c r="D2" s="193"/>
      <c r="E2" s="193"/>
      <c r="F2" s="193"/>
      <c r="G2" s="193"/>
    </row>
    <row r="3" spans="1:9" ht="21" x14ac:dyDescent="0.2">
      <c r="A3" s="192" t="s">
        <v>38</v>
      </c>
      <c r="B3" s="192"/>
      <c r="C3" s="192"/>
      <c r="D3" s="192"/>
      <c r="E3" s="192"/>
      <c r="F3" s="192"/>
      <c r="G3" s="192"/>
    </row>
    <row r="4" spans="1:9" ht="21" x14ac:dyDescent="0.2">
      <c r="A4" s="192" t="s">
        <v>53</v>
      </c>
      <c r="B4" s="192"/>
      <c r="C4" s="192"/>
      <c r="D4" s="192"/>
      <c r="E4" s="192"/>
      <c r="F4" s="192"/>
      <c r="G4" s="192"/>
    </row>
    <row r="5" spans="1:9" s="2" customFormat="1" ht="28.5" x14ac:dyDescent="0.2">
      <c r="A5" s="194" t="s">
        <v>25</v>
      </c>
      <c r="B5" s="194"/>
      <c r="C5" s="194"/>
      <c r="D5" s="194"/>
      <c r="E5" s="194"/>
      <c r="F5" s="194"/>
      <c r="G5" s="194"/>
      <c r="I5" s="3"/>
    </row>
    <row r="6" spans="1:9" s="2" customFormat="1" ht="18" customHeight="1" thickBot="1" x14ac:dyDescent="0.25">
      <c r="A6" s="184" t="s">
        <v>39</v>
      </c>
      <c r="B6" s="184"/>
      <c r="C6" s="184"/>
      <c r="D6" s="184"/>
      <c r="E6" s="184"/>
      <c r="F6" s="184"/>
      <c r="G6" s="184"/>
    </row>
    <row r="7" spans="1:9" ht="18" customHeight="1" thickTop="1" x14ac:dyDescent="0.2">
      <c r="A7" s="185" t="s">
        <v>0</v>
      </c>
      <c r="B7" s="186"/>
      <c r="C7" s="186"/>
      <c r="D7" s="186"/>
      <c r="E7" s="186"/>
      <c r="F7" s="186"/>
      <c r="G7" s="187"/>
    </row>
    <row r="8" spans="1:9" ht="18" customHeight="1" x14ac:dyDescent="0.2">
      <c r="A8" s="188" t="s">
        <v>1</v>
      </c>
      <c r="B8" s="189"/>
      <c r="C8" s="189"/>
      <c r="D8" s="189"/>
      <c r="E8" s="189"/>
      <c r="F8" s="189"/>
      <c r="G8" s="190"/>
    </row>
    <row r="9" spans="1:9" ht="19.5" customHeight="1" x14ac:dyDescent="0.2">
      <c r="A9" s="188" t="s">
        <v>2</v>
      </c>
      <c r="B9" s="189"/>
      <c r="C9" s="189"/>
      <c r="D9" s="189"/>
      <c r="E9" s="189"/>
      <c r="F9" s="189"/>
      <c r="G9" s="190"/>
    </row>
    <row r="10" spans="1:9" ht="15.75" x14ac:dyDescent="0.2">
      <c r="A10" s="4" t="s">
        <v>3</v>
      </c>
      <c r="B10" s="5"/>
      <c r="C10" s="6" t="s">
        <v>168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1" t="s">
        <v>27</v>
      </c>
      <c r="E11" s="191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55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7" t="s">
        <v>26</v>
      </c>
      <c r="B18" s="199" t="s">
        <v>19</v>
      </c>
      <c r="C18" s="199" t="s">
        <v>20</v>
      </c>
      <c r="D18" s="201" t="s">
        <v>21</v>
      </c>
      <c r="E18" s="199" t="s">
        <v>22</v>
      </c>
      <c r="F18" s="199" t="s">
        <v>29</v>
      </c>
      <c r="G18" s="195" t="s">
        <v>23</v>
      </c>
    </row>
    <row r="19" spans="1:13" s="36" customFormat="1" ht="22.5" customHeight="1" x14ac:dyDescent="0.2">
      <c r="A19" s="198"/>
      <c r="B19" s="200"/>
      <c r="C19" s="200"/>
      <c r="D19" s="202"/>
      <c r="E19" s="200"/>
      <c r="F19" s="203"/>
      <c r="G19" s="196"/>
    </row>
    <row r="20" spans="1:13" s="41" customFormat="1" ht="32.25" customHeight="1" x14ac:dyDescent="0.2">
      <c r="A20" s="51">
        <v>1</v>
      </c>
      <c r="B20" s="53">
        <v>25</v>
      </c>
      <c r="C20" s="37" t="s">
        <v>112</v>
      </c>
      <c r="D20" s="38">
        <v>38797</v>
      </c>
      <c r="E20" s="39" t="s">
        <v>98</v>
      </c>
      <c r="F20" s="54">
        <v>0.45902777777777781</v>
      </c>
      <c r="G20" s="40"/>
      <c r="H20" s="41">
        <f t="shared" ref="H20:H51" ca="1" si="0">RAND()</f>
        <v>0.20473185957081075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154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0.46922377329059872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92</v>
      </c>
      <c r="D22" s="38">
        <v>38534</v>
      </c>
      <c r="E22" s="39" t="s">
        <v>93</v>
      </c>
      <c r="F22" s="54">
        <v>0.46041666666666697</v>
      </c>
      <c r="G22" s="40"/>
      <c r="H22" s="41">
        <f t="shared" ca="1" si="0"/>
        <v>5.7814840501318243E-2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159</v>
      </c>
      <c r="D23" s="38">
        <v>39071</v>
      </c>
      <c r="E23" s="39" t="s">
        <v>152</v>
      </c>
      <c r="F23" s="54">
        <v>0.46111111111111103</v>
      </c>
      <c r="G23" s="42"/>
      <c r="H23" s="41">
        <f t="shared" ca="1" si="0"/>
        <v>0.44243249790057282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116</v>
      </c>
      <c r="D24" s="38">
        <v>38492</v>
      </c>
      <c r="E24" s="39" t="s">
        <v>59</v>
      </c>
      <c r="F24" s="54">
        <v>0.46180555555555503</v>
      </c>
      <c r="G24" s="42"/>
      <c r="H24" s="41">
        <f t="shared" ca="1" si="0"/>
        <v>0.19991582125695362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118</v>
      </c>
      <c r="D25" s="38">
        <v>38541</v>
      </c>
      <c r="E25" s="39" t="s">
        <v>73</v>
      </c>
      <c r="F25" s="54">
        <v>0.46250000000000002</v>
      </c>
      <c r="G25" s="42"/>
      <c r="H25" s="41">
        <f t="shared" ca="1" si="0"/>
        <v>0.28222143572311809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63</v>
      </c>
      <c r="D26" s="38">
        <v>38576</v>
      </c>
      <c r="E26" s="39" t="s">
        <v>61</v>
      </c>
      <c r="F26" s="54">
        <v>0.46319444444444402</v>
      </c>
      <c r="G26" s="42"/>
      <c r="H26" s="41">
        <f t="shared" ca="1" si="0"/>
        <v>0.94507086365981774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117</v>
      </c>
      <c r="D27" s="38">
        <v>38756</v>
      </c>
      <c r="E27" s="39" t="s">
        <v>61</v>
      </c>
      <c r="F27" s="54">
        <v>0.46388888888888902</v>
      </c>
      <c r="G27" s="42"/>
      <c r="H27" s="41">
        <f t="shared" ca="1" si="0"/>
        <v>0.56147680301788017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0.4310481195863991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70</v>
      </c>
      <c r="D29" s="38">
        <v>38360</v>
      </c>
      <c r="E29" s="39" t="s">
        <v>61</v>
      </c>
      <c r="F29" s="54">
        <v>0.46527777777777701</v>
      </c>
      <c r="G29" s="45"/>
      <c r="H29" s="41">
        <f t="shared" ca="1" si="0"/>
        <v>0.69277689138762721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103</v>
      </c>
      <c r="D30" s="38">
        <v>38778</v>
      </c>
      <c r="E30" s="39" t="s">
        <v>83</v>
      </c>
      <c r="F30" s="54">
        <v>0.46597222222222201</v>
      </c>
      <c r="G30" s="42"/>
      <c r="H30" s="41">
        <f t="shared" ca="1" si="0"/>
        <v>0.20870141454918456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145</v>
      </c>
      <c r="D31" s="38">
        <v>38988</v>
      </c>
      <c r="E31" s="39" t="s">
        <v>128</v>
      </c>
      <c r="F31" s="54">
        <v>0.46666666666666601</v>
      </c>
      <c r="G31" s="42"/>
      <c r="H31" s="41">
        <f t="shared" ca="1" si="0"/>
        <v>0.78760204169642245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164</v>
      </c>
      <c r="D32" s="38">
        <v>38855</v>
      </c>
      <c r="E32" s="39" t="s">
        <v>132</v>
      </c>
      <c r="F32" s="54">
        <v>0.46736111111111001</v>
      </c>
      <c r="G32" s="42"/>
      <c r="H32" s="41">
        <f t="shared" ca="1" si="0"/>
        <v>0.37829611143984854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163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7.0177273218934078E-2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126</v>
      </c>
      <c r="D34" s="38">
        <v>39219</v>
      </c>
      <c r="E34" s="39" t="s">
        <v>61</v>
      </c>
      <c r="F34" s="54">
        <v>0.468749999999999</v>
      </c>
      <c r="G34" s="42"/>
      <c r="H34" s="41">
        <f t="shared" ca="1" si="0"/>
        <v>0.76964676984573366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89</v>
      </c>
      <c r="D35" s="38">
        <v>38529</v>
      </c>
      <c r="E35" s="39" t="s">
        <v>61</v>
      </c>
      <c r="F35" s="54">
        <v>0.469444444444444</v>
      </c>
      <c r="G35" s="42"/>
      <c r="H35" s="41">
        <f t="shared" ca="1" si="0"/>
        <v>0.79226321506301189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88</v>
      </c>
      <c r="D36" s="38">
        <v>38602</v>
      </c>
      <c r="E36" s="39" t="s">
        <v>61</v>
      </c>
      <c r="F36" s="54">
        <v>0.470138888888888</v>
      </c>
      <c r="G36" s="42"/>
      <c r="H36" s="41">
        <f t="shared" ca="1" si="0"/>
        <v>0.50515999221787788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54</v>
      </c>
      <c r="D37" s="38"/>
      <c r="E37" s="39" t="s">
        <v>34</v>
      </c>
      <c r="F37" s="54">
        <v>0.47083333333333199</v>
      </c>
      <c r="G37" s="42"/>
      <c r="H37" s="41">
        <f t="shared" ca="1" si="0"/>
        <v>0.1690427596197589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115</v>
      </c>
      <c r="D38" s="38">
        <v>38454</v>
      </c>
      <c r="E38" s="39" t="s">
        <v>59</v>
      </c>
      <c r="F38" s="54">
        <v>0.47152777777777699</v>
      </c>
      <c r="G38" s="42"/>
      <c r="H38" s="41">
        <f t="shared" ca="1" si="0"/>
        <v>0.41881161588421922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120</v>
      </c>
      <c r="D39" s="38">
        <v>38803</v>
      </c>
      <c r="E39" s="39" t="s">
        <v>61</v>
      </c>
      <c r="F39" s="54">
        <v>0.47222222222222099</v>
      </c>
      <c r="G39" s="42"/>
      <c r="H39" s="41">
        <f t="shared" ca="1" si="0"/>
        <v>0.539883321350207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121</v>
      </c>
      <c r="D40" s="38">
        <v>39242</v>
      </c>
      <c r="E40" s="39" t="s">
        <v>61</v>
      </c>
      <c r="F40" s="54">
        <v>0.47291666666666499</v>
      </c>
      <c r="G40" s="42"/>
      <c r="H40" s="41">
        <f t="shared" ca="1" si="0"/>
        <v>0.4310872441453365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69</v>
      </c>
      <c r="D41" s="38">
        <v>38853</v>
      </c>
      <c r="E41" s="39" t="s">
        <v>61</v>
      </c>
      <c r="F41" s="54">
        <v>0.47361111111110998</v>
      </c>
      <c r="G41" s="42"/>
      <c r="H41" s="41">
        <f t="shared" ca="1" si="0"/>
        <v>0.798653168367775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139</v>
      </c>
      <c r="D42" s="38">
        <v>38896</v>
      </c>
      <c r="E42" s="39" t="s">
        <v>68</v>
      </c>
      <c r="F42" s="54">
        <v>0.47430555555555398</v>
      </c>
      <c r="G42" s="42"/>
      <c r="H42" s="41">
        <f t="shared" ca="1" si="0"/>
        <v>0.61921358671150672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133</v>
      </c>
      <c r="D43" s="38">
        <v>38849</v>
      </c>
      <c r="E43" s="39" t="s">
        <v>98</v>
      </c>
      <c r="F43" s="54">
        <v>0.47499999999999898</v>
      </c>
      <c r="G43" s="42"/>
      <c r="H43" s="41">
        <f t="shared" ca="1" si="0"/>
        <v>0.15837247464526516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140</v>
      </c>
      <c r="D44" s="38">
        <v>38885</v>
      </c>
      <c r="E44" s="39" t="s">
        <v>73</v>
      </c>
      <c r="F44" s="54">
        <v>0.47569444444444298</v>
      </c>
      <c r="G44" s="42"/>
      <c r="H44" s="41">
        <f t="shared" ca="1" si="0"/>
        <v>0.3292879796864463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81</v>
      </c>
      <c r="D45" s="38">
        <v>38780</v>
      </c>
      <c r="E45" s="39" t="s">
        <v>169</v>
      </c>
      <c r="F45" s="54">
        <v>0.47638888888888797</v>
      </c>
      <c r="G45" s="42"/>
      <c r="H45" s="41">
        <f t="shared" ca="1" si="0"/>
        <v>0.24125744935123028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162</v>
      </c>
      <c r="D46" s="38">
        <v>39027</v>
      </c>
      <c r="E46" s="39" t="s">
        <v>132</v>
      </c>
      <c r="F46" s="54">
        <v>0.47708333333333203</v>
      </c>
      <c r="G46" s="42"/>
      <c r="H46" s="41">
        <f t="shared" ca="1" si="0"/>
        <v>0.36146377485344838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131</v>
      </c>
      <c r="D47" s="38">
        <v>39330</v>
      </c>
      <c r="E47" s="39" t="s">
        <v>132</v>
      </c>
      <c r="F47" s="54">
        <v>0.47777777777777602</v>
      </c>
      <c r="G47" s="42"/>
      <c r="H47" s="41">
        <f t="shared" ca="1" si="0"/>
        <v>0.37237986600341855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104</v>
      </c>
      <c r="D48" s="38">
        <v>38485</v>
      </c>
      <c r="E48" s="39" t="s">
        <v>93</v>
      </c>
      <c r="F48" s="54">
        <v>0.47847222222222102</v>
      </c>
      <c r="G48" s="42"/>
      <c r="H48" s="41">
        <f t="shared" ca="1" si="0"/>
        <v>0.3562964157504106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100</v>
      </c>
      <c r="D49" s="38">
        <v>38775</v>
      </c>
      <c r="E49" s="39" t="s">
        <v>61</v>
      </c>
      <c r="F49" s="54">
        <v>0.47916666666666502</v>
      </c>
      <c r="G49" s="42"/>
      <c r="H49" s="41">
        <f t="shared" ca="1" si="0"/>
        <v>0.46058849815001679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143</v>
      </c>
      <c r="D50" s="38">
        <v>38798</v>
      </c>
      <c r="E50" s="39" t="s">
        <v>169</v>
      </c>
      <c r="F50" s="54">
        <v>0.47986111111110902</v>
      </c>
      <c r="G50" s="42"/>
      <c r="H50" s="41">
        <f t="shared" ca="1" si="0"/>
        <v>0.20571384292771699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76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0.98673404052903269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78</v>
      </c>
      <c r="D52" s="38">
        <v>38701</v>
      </c>
      <c r="E52" s="39" t="s">
        <v>170</v>
      </c>
      <c r="F52" s="54">
        <v>0.48124999999999801</v>
      </c>
      <c r="G52" s="42"/>
      <c r="H52" s="41">
        <f t="shared" ref="H52:H82" ca="1" si="1">RAND()</f>
        <v>0.64212216558023538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156</v>
      </c>
      <c r="D53" s="38">
        <v>39017</v>
      </c>
      <c r="E53" s="39" t="s">
        <v>59</v>
      </c>
      <c r="F53" s="54">
        <v>0.48194444444444301</v>
      </c>
      <c r="G53" s="42"/>
      <c r="H53" s="41">
        <f t="shared" ca="1" si="1"/>
        <v>0.85996971521197041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147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0.14061041799158791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74</v>
      </c>
      <c r="D55" s="38">
        <v>38875</v>
      </c>
      <c r="E55" s="39" t="s">
        <v>61</v>
      </c>
      <c r="F55" s="54">
        <v>0.48333333333333101</v>
      </c>
      <c r="G55" s="42"/>
      <c r="H55" s="41">
        <f t="shared" ca="1" si="1"/>
        <v>0.36225015905652869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109</v>
      </c>
      <c r="D56" s="38">
        <v>38855</v>
      </c>
      <c r="E56" s="39" t="s">
        <v>110</v>
      </c>
      <c r="F56" s="54">
        <v>0.484027777777776</v>
      </c>
      <c r="G56" s="42"/>
      <c r="H56" s="41">
        <f t="shared" ca="1" si="1"/>
        <v>0.82525195499770043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115</v>
      </c>
      <c r="D57" s="38">
        <v>38766</v>
      </c>
      <c r="E57" s="39" t="s">
        <v>61</v>
      </c>
      <c r="F57" s="54">
        <v>0.48472222222222</v>
      </c>
      <c r="G57" s="42"/>
      <c r="H57" s="41">
        <f t="shared" ca="1" si="1"/>
        <v>0.67687482126976806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67</v>
      </c>
      <c r="D58" s="38">
        <v>38495</v>
      </c>
      <c r="E58" s="39" t="s">
        <v>68</v>
      </c>
      <c r="F58" s="54">
        <v>0.485416666666664</v>
      </c>
      <c r="G58" s="42"/>
      <c r="H58" s="41">
        <f t="shared" ca="1" si="1"/>
        <v>0.85759676112219985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106</v>
      </c>
      <c r="D59" s="38">
        <v>38890</v>
      </c>
      <c r="E59" s="39" t="s">
        <v>107</v>
      </c>
      <c r="F59" s="54">
        <v>0.486111111111109</v>
      </c>
      <c r="G59" s="42"/>
      <c r="H59" s="41">
        <f t="shared" ca="1" si="1"/>
        <v>0.920985517647262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155</v>
      </c>
      <c r="D60" s="38">
        <v>39467</v>
      </c>
      <c r="E60" s="39" t="s">
        <v>61</v>
      </c>
      <c r="F60" s="54">
        <v>0.48680555555555299</v>
      </c>
      <c r="G60" s="42"/>
      <c r="H60" s="41">
        <f t="shared" ca="1" si="1"/>
        <v>0.47188110755645485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75</v>
      </c>
      <c r="D61" s="38">
        <v>38466</v>
      </c>
      <c r="E61" s="39" t="s">
        <v>169</v>
      </c>
      <c r="F61" s="54">
        <v>0.48749999999999799</v>
      </c>
      <c r="G61" s="42"/>
      <c r="H61" s="41">
        <f t="shared" ca="1" si="1"/>
        <v>0.74812480462965347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161</v>
      </c>
      <c r="D62" s="38">
        <v>38817</v>
      </c>
      <c r="E62" s="39" t="s">
        <v>132</v>
      </c>
      <c r="F62" s="54">
        <v>0.48819444444444199</v>
      </c>
      <c r="G62" s="42"/>
      <c r="H62" s="41">
        <f t="shared" ca="1" si="1"/>
        <v>0.87731446531798396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137</v>
      </c>
      <c r="D63" s="38">
        <v>38874</v>
      </c>
      <c r="E63" s="39" t="s">
        <v>73</v>
      </c>
      <c r="F63" s="54">
        <v>0.48888888888888599</v>
      </c>
      <c r="G63" s="42"/>
      <c r="H63" s="41">
        <f t="shared" ca="1" si="1"/>
        <v>0.34553626244683333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113</v>
      </c>
      <c r="D64" s="38">
        <v>38392</v>
      </c>
      <c r="E64" s="39" t="s">
        <v>98</v>
      </c>
      <c r="F64" s="54">
        <v>0.48958333333333098</v>
      </c>
      <c r="G64" s="42"/>
      <c r="H64" s="41">
        <f t="shared" ca="1" si="1"/>
        <v>0.34093140943446054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85</v>
      </c>
      <c r="D65" s="38">
        <v>38669</v>
      </c>
      <c r="E65" s="39" t="s">
        <v>86</v>
      </c>
      <c r="F65" s="54">
        <v>0.49027777777777498</v>
      </c>
      <c r="G65" s="42"/>
      <c r="H65" s="41">
        <f t="shared" ca="1" si="1"/>
        <v>0.91031273575285576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95</v>
      </c>
      <c r="D66" s="38">
        <v>38687</v>
      </c>
      <c r="E66" s="39" t="s">
        <v>83</v>
      </c>
      <c r="F66" s="54">
        <v>0.49097222222221998</v>
      </c>
      <c r="G66" s="42"/>
      <c r="H66" s="41">
        <f t="shared" ca="1" si="1"/>
        <v>0.73869898935084854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125</v>
      </c>
      <c r="D67" s="38">
        <v>38994</v>
      </c>
      <c r="E67" s="39" t="s">
        <v>61</v>
      </c>
      <c r="F67" s="54">
        <v>0.49166666666666398</v>
      </c>
      <c r="G67" s="42"/>
      <c r="H67" s="41">
        <f t="shared" ca="1" si="1"/>
        <v>9.340944908819615E-2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111</v>
      </c>
      <c r="D68" s="38">
        <v>38735</v>
      </c>
      <c r="E68" s="39" t="s">
        <v>86</v>
      </c>
      <c r="F68" s="54">
        <v>0.49236111111110797</v>
      </c>
      <c r="G68" s="42"/>
      <c r="H68" s="41">
        <f t="shared" ca="1" si="1"/>
        <v>0.42515022480183773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71</v>
      </c>
      <c r="D69" s="38">
        <v>38666</v>
      </c>
      <c r="E69" s="39" t="s">
        <v>171</v>
      </c>
      <c r="F69" s="54">
        <v>0.49305555555555303</v>
      </c>
      <c r="G69" s="42"/>
      <c r="H69" s="41">
        <f t="shared" ca="1" si="1"/>
        <v>2.2927317284603954E-2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144</v>
      </c>
      <c r="D70" s="38">
        <v>38476</v>
      </c>
      <c r="E70" s="39" t="s">
        <v>59</v>
      </c>
      <c r="F70" s="54">
        <v>0.49374999999999702</v>
      </c>
      <c r="G70" s="42"/>
      <c r="H70" s="41">
        <f t="shared" ca="1" si="1"/>
        <v>0.81292887136540259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135</v>
      </c>
      <c r="D71" s="38">
        <v>38524</v>
      </c>
      <c r="E71" s="39" t="s">
        <v>136</v>
      </c>
      <c r="F71" s="54">
        <v>0.49444444444444202</v>
      </c>
      <c r="G71" s="42"/>
      <c r="H71" s="41">
        <f t="shared" ca="1" si="1"/>
        <v>0.89251518153535214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0.66457815647524221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97</v>
      </c>
      <c r="D73" s="38">
        <v>38601</v>
      </c>
      <c r="E73" s="39" t="s">
        <v>98</v>
      </c>
      <c r="F73" s="54">
        <v>0.49583333333333002</v>
      </c>
      <c r="G73" s="42"/>
      <c r="H73" s="41">
        <f t="shared" ca="1" si="1"/>
        <v>1.3177889042094937E-2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64</v>
      </c>
      <c r="D74" s="38">
        <v>38622</v>
      </c>
      <c r="E74" s="39" t="s">
        <v>61</v>
      </c>
      <c r="F74" s="54">
        <v>0.49652777777777501</v>
      </c>
      <c r="G74" s="42"/>
      <c r="H74" s="41">
        <f t="shared" ca="1" si="1"/>
        <v>0.26223243803936869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150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0.21058126186888015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108</v>
      </c>
      <c r="D76" s="38">
        <v>39151</v>
      </c>
      <c r="E76" s="39" t="s">
        <v>61</v>
      </c>
      <c r="F76" s="54">
        <v>0.49791666666666301</v>
      </c>
      <c r="G76" s="42"/>
      <c r="H76" s="41">
        <f t="shared" ca="1" si="1"/>
        <v>0.2573506979943595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141</v>
      </c>
      <c r="D77" s="38">
        <v>38871</v>
      </c>
      <c r="E77" s="39" t="s">
        <v>61</v>
      </c>
      <c r="F77" s="54">
        <v>0.49861111111110801</v>
      </c>
      <c r="G77" s="42"/>
      <c r="H77" s="41">
        <f t="shared" ca="1" si="1"/>
        <v>0.18072639530838519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84</v>
      </c>
      <c r="D78" s="38">
        <v>38749</v>
      </c>
      <c r="E78" s="39" t="s">
        <v>61</v>
      </c>
      <c r="F78" s="54">
        <v>0.49930555555555201</v>
      </c>
      <c r="G78" s="42"/>
      <c r="H78" s="41">
        <f t="shared" ca="1" si="1"/>
        <v>0.69041407971569435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119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0.74865790314437752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77</v>
      </c>
      <c r="D80" s="38">
        <v>38421</v>
      </c>
      <c r="E80" s="39" t="s">
        <v>61</v>
      </c>
      <c r="F80" s="54">
        <v>0.500694444444441</v>
      </c>
      <c r="G80" s="42"/>
      <c r="H80" s="41">
        <f t="shared" ca="1" si="1"/>
        <v>0.57998466416497274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102</v>
      </c>
      <c r="D81" s="38">
        <v>39170</v>
      </c>
      <c r="E81" s="39" t="s">
        <v>61</v>
      </c>
      <c r="F81" s="54">
        <v>0.501388888888885</v>
      </c>
      <c r="G81" s="50"/>
      <c r="H81" s="41">
        <f t="shared" ca="1" si="1"/>
        <v>0.78725604242405134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130</v>
      </c>
      <c r="D82" s="38">
        <v>38960</v>
      </c>
      <c r="E82" s="39" t="s">
        <v>73</v>
      </c>
      <c r="F82" s="54">
        <v>0.50208333333333</v>
      </c>
      <c r="G82" s="42"/>
      <c r="H82" s="41">
        <f t="shared" ca="1" si="1"/>
        <v>8.9672477907908776E-2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62</v>
      </c>
      <c r="D83" s="38">
        <v>38489</v>
      </c>
      <c r="E83" s="39" t="s">
        <v>61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151</v>
      </c>
      <c r="D84" s="38">
        <v>38793</v>
      </c>
      <c r="E84" s="39" t="s">
        <v>152</v>
      </c>
      <c r="F84" s="54">
        <v>0.50347222222221899</v>
      </c>
      <c r="G84" s="42"/>
      <c r="H84" s="41">
        <f t="shared" ref="H84:H91" ca="1" si="2">RAND()</f>
        <v>0.7250470985465145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172</v>
      </c>
      <c r="D85" s="38">
        <v>39137</v>
      </c>
      <c r="E85" s="39" t="s">
        <v>61</v>
      </c>
      <c r="F85" s="54">
        <v>0.50416666666666299</v>
      </c>
      <c r="G85" s="42"/>
      <c r="H85" s="41">
        <f t="shared" ca="1" si="2"/>
        <v>0.28959563860540483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148</v>
      </c>
      <c r="D86" s="38">
        <v>38859</v>
      </c>
      <c r="E86" s="39" t="s">
        <v>128</v>
      </c>
      <c r="F86" s="54">
        <v>0.50486111111110699</v>
      </c>
      <c r="G86" s="42"/>
      <c r="H86" s="41">
        <f t="shared" ca="1" si="2"/>
        <v>0.5019356524723243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123</v>
      </c>
      <c r="D87" s="38">
        <v>38458</v>
      </c>
      <c r="E87" s="39" t="s">
        <v>59</v>
      </c>
      <c r="F87" s="54">
        <v>0.50555555555555198</v>
      </c>
      <c r="G87" s="42"/>
      <c r="H87" s="41">
        <f t="shared" ca="1" si="2"/>
        <v>5.0234935917764734E-2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138</v>
      </c>
      <c r="D88" s="38">
        <v>38614</v>
      </c>
      <c r="E88" s="39" t="s">
        <v>59</v>
      </c>
      <c r="F88" s="54">
        <v>0.50624999999999598</v>
      </c>
      <c r="G88" s="42"/>
      <c r="H88" s="41">
        <f t="shared" ca="1" si="2"/>
        <v>0.67406555371868593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157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0.9029267497087945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146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0.94555618833992061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94</v>
      </c>
      <c r="D91" s="38">
        <v>38375</v>
      </c>
      <c r="E91" s="39" t="s">
        <v>68</v>
      </c>
      <c r="F91" s="54">
        <v>0.50833333333332897</v>
      </c>
      <c r="G91" s="42"/>
      <c r="H91" s="41">
        <f t="shared" ca="1" si="2"/>
        <v>0.55322218616529373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66</v>
      </c>
      <c r="D92" s="38">
        <v>38944</v>
      </c>
      <c r="E92" s="39" t="s">
        <v>61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160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0.91741968046880518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158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0.68937122970217368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96</v>
      </c>
      <c r="D95" s="38">
        <v>39346</v>
      </c>
      <c r="E95" s="39" t="s">
        <v>61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149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0.11806527773637399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60</v>
      </c>
      <c r="D97" s="38">
        <v>38564</v>
      </c>
      <c r="E97" s="39" t="s">
        <v>61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80</v>
      </c>
      <c r="D98" s="38">
        <v>38452</v>
      </c>
      <c r="E98" s="39" t="s">
        <v>68</v>
      </c>
      <c r="F98" s="54">
        <v>0.51319444444443996</v>
      </c>
      <c r="G98" s="46"/>
      <c r="H98" s="41">
        <f t="shared" ref="H98:H107" ca="1" si="3">RAND()</f>
        <v>3.5911770306447321E-2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72</v>
      </c>
      <c r="D99" s="38">
        <v>38419</v>
      </c>
      <c r="E99" s="39" t="s">
        <v>73</v>
      </c>
      <c r="F99" s="54">
        <v>0.51388888888888395</v>
      </c>
      <c r="G99" s="46"/>
      <c r="H99" s="41">
        <f t="shared" ca="1" si="3"/>
        <v>0.43411773245002683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65</v>
      </c>
      <c r="D100" s="38">
        <v>38425</v>
      </c>
      <c r="E100" s="39" t="s">
        <v>61</v>
      </c>
      <c r="F100" s="54">
        <v>0.51458333333332895</v>
      </c>
      <c r="G100" s="46"/>
      <c r="H100" s="41">
        <f t="shared" ca="1" si="3"/>
        <v>0.69439764650417335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129</v>
      </c>
      <c r="D101" s="38">
        <v>38730</v>
      </c>
      <c r="E101" s="39" t="s">
        <v>61</v>
      </c>
      <c r="F101" s="54">
        <v>0.51527777777777295</v>
      </c>
      <c r="G101" s="46"/>
      <c r="H101" s="41">
        <f t="shared" ca="1" si="3"/>
        <v>0.59826418211913412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122</v>
      </c>
      <c r="D102" s="38">
        <v>38388</v>
      </c>
      <c r="E102" s="39" t="s">
        <v>98</v>
      </c>
      <c r="F102" s="54">
        <v>0.51597222222221795</v>
      </c>
      <c r="G102" s="46"/>
      <c r="H102" s="41">
        <f t="shared" ca="1" si="3"/>
        <v>0.14942723290125315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82</v>
      </c>
      <c r="D103" s="38">
        <v>38822</v>
      </c>
      <c r="E103" s="39" t="s">
        <v>83</v>
      </c>
      <c r="F103" s="54">
        <v>0.51666666666666194</v>
      </c>
      <c r="G103" s="47"/>
      <c r="H103" s="41">
        <f t="shared" ca="1" si="3"/>
        <v>0.87821750113246866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153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0.31011811968461678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134</v>
      </c>
      <c r="D105" s="38">
        <v>38806</v>
      </c>
      <c r="E105" s="39" t="s">
        <v>86</v>
      </c>
      <c r="F105" s="54">
        <v>0.51805555555555105</v>
      </c>
      <c r="G105" s="46"/>
      <c r="H105" s="41">
        <f t="shared" ca="1" si="3"/>
        <v>0.14594266400710243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114</v>
      </c>
      <c r="D106" s="38">
        <v>39306</v>
      </c>
      <c r="E106" s="39" t="s">
        <v>61</v>
      </c>
      <c r="F106" s="54">
        <v>0.51874999999999505</v>
      </c>
      <c r="G106" s="46"/>
      <c r="H106" s="41">
        <f t="shared" ca="1" si="3"/>
        <v>0.18039462998386557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99</v>
      </c>
      <c r="D107" s="38">
        <v>38371</v>
      </c>
      <c r="E107" s="39" t="s">
        <v>93</v>
      </c>
      <c r="F107" s="54">
        <v>0.51944444444443905</v>
      </c>
      <c r="G107" s="46"/>
      <c r="H107" s="41">
        <f t="shared" ca="1" si="3"/>
        <v>0.13712775459835502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127</v>
      </c>
      <c r="D108" s="38">
        <v>38750</v>
      </c>
      <c r="E108" s="39" t="s">
        <v>128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105</v>
      </c>
      <c r="D109" s="38">
        <v>39347</v>
      </c>
      <c r="E109" s="39" t="s">
        <v>61</v>
      </c>
      <c r="F109" s="54">
        <v>0.52083333333332804</v>
      </c>
      <c r="G109" s="46"/>
      <c r="H109" s="41">
        <f t="shared" ref="H109:H117" ca="1" si="4">RAND()</f>
        <v>0.58798225816181915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56</v>
      </c>
      <c r="D110" s="38">
        <v>38828</v>
      </c>
      <c r="E110" s="39" t="s">
        <v>61</v>
      </c>
      <c r="F110" s="54">
        <v>0.52152777777777304</v>
      </c>
      <c r="G110" s="63"/>
      <c r="H110" s="41">
        <f t="shared" ca="1" si="4"/>
        <v>2.5085660168934432E-2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142</v>
      </c>
      <c r="D111" s="38">
        <v>38916</v>
      </c>
      <c r="E111" s="39" t="s">
        <v>73</v>
      </c>
      <c r="F111" s="54">
        <v>0.52222222222221704</v>
      </c>
      <c r="G111" s="63"/>
      <c r="H111" s="41">
        <f t="shared" ca="1" si="4"/>
        <v>0.42077733247492644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124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0.13150658894544942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101</v>
      </c>
      <c r="D113" s="38">
        <v>38970</v>
      </c>
      <c r="E113" s="39" t="s">
        <v>86</v>
      </c>
      <c r="F113" s="54">
        <v>0.52361111111110603</v>
      </c>
      <c r="G113" s="63"/>
      <c r="H113" s="41">
        <f t="shared" ca="1" si="4"/>
        <v>0.95625870031141813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91</v>
      </c>
      <c r="D114" s="38">
        <v>38477</v>
      </c>
      <c r="E114" s="39" t="s">
        <v>169</v>
      </c>
      <c r="F114" s="54">
        <v>0.52430555555555003</v>
      </c>
      <c r="G114" s="63"/>
      <c r="H114" s="41">
        <f t="shared" ca="1" si="4"/>
        <v>0.21932011676153296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87</v>
      </c>
      <c r="D115" s="38">
        <v>38756</v>
      </c>
      <c r="E115" s="39" t="s">
        <v>83</v>
      </c>
      <c r="F115" s="54">
        <v>0.52499999999999403</v>
      </c>
      <c r="G115" s="63"/>
      <c r="H115" s="41">
        <f t="shared" ca="1" si="4"/>
        <v>5.2847664485486057E-2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79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0.24360359224704786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90</v>
      </c>
      <c r="D117" s="38">
        <v>38983</v>
      </c>
      <c r="E117" s="39" t="s">
        <v>61</v>
      </c>
      <c r="F117" s="54">
        <v>0.52638888888888302</v>
      </c>
      <c r="G117" s="64" t="s">
        <v>30</v>
      </c>
      <c r="H117" s="41">
        <f t="shared" ca="1" si="4"/>
        <v>8.3966074927736667E-2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Q101"/>
  <sheetViews>
    <sheetView tabSelected="1" view="pageBreakPreview" topLeftCell="A52" zoomScale="70" zoomScaleNormal="100" zoomScaleSheetLayoutView="70" workbookViewId="0">
      <selection activeCell="H66" sqref="H66"/>
    </sheetView>
  </sheetViews>
  <sheetFormatPr defaultRowHeight="12.75" x14ac:dyDescent="0.2"/>
  <cols>
    <col min="1" max="1" width="6.125" style="65" customWidth="1"/>
    <col min="2" max="2" width="6.125" style="98" customWidth="1"/>
    <col min="3" max="3" width="11.125" style="98" customWidth="1"/>
    <col min="4" max="4" width="17.25" style="65" customWidth="1"/>
    <col min="5" max="5" width="9.625" style="65" customWidth="1"/>
    <col min="6" max="6" width="6.75" style="65" customWidth="1"/>
    <col min="7" max="7" width="19.25" style="65" customWidth="1"/>
    <col min="8" max="8" width="9.875" style="65" customWidth="1"/>
    <col min="9" max="9" width="10.375" style="65" customWidth="1"/>
    <col min="10" max="10" width="8.25" style="65" customWidth="1"/>
    <col min="11" max="11" width="11.875" style="65" customWidth="1"/>
    <col min="12" max="12" width="23.75" style="65" customWidth="1"/>
    <col min="13" max="16384" width="9" style="65"/>
  </cols>
  <sheetData>
    <row r="1" spans="1:12" ht="24.75" customHeight="1" x14ac:dyDescent="0.2">
      <c r="A1" s="222" t="s">
        <v>37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24.75" customHeight="1" x14ac:dyDescent="0.2">
      <c r="A2" s="222" t="s">
        <v>188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24.75" customHeight="1" x14ac:dyDescent="0.2">
      <c r="A3" s="222" t="s">
        <v>38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.75" customHeight="1" x14ac:dyDescent="0.2">
      <c r="A4" s="222" t="s">
        <v>189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24.75" customHeight="1" x14ac:dyDescent="0.2">
      <c r="A5" s="222" t="s">
        <v>228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spans="1:12" s="66" customFormat="1" ht="28.5" x14ac:dyDescent="0.2">
      <c r="A6" s="223" t="s">
        <v>187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</row>
    <row r="7" spans="1:12" s="66" customFormat="1" ht="18" customHeight="1" x14ac:dyDescent="0.2">
      <c r="A7" s="204" t="s">
        <v>39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</row>
    <row r="8" spans="1:12" s="66" customFormat="1" ht="4.5" customHeight="1" thickBo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8" customHeight="1" thickTop="1" x14ac:dyDescent="0.2">
      <c r="A9" s="210" t="s">
        <v>40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2"/>
    </row>
    <row r="10" spans="1:12" ht="18" customHeight="1" x14ac:dyDescent="0.2">
      <c r="A10" s="213" t="s">
        <v>283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5"/>
    </row>
    <row r="11" spans="1:12" ht="19.5" customHeight="1" x14ac:dyDescent="0.2">
      <c r="A11" s="213" t="s">
        <v>190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5"/>
    </row>
    <row r="12" spans="1:12" ht="5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5.75" x14ac:dyDescent="0.2">
      <c r="A13" s="150" t="s">
        <v>191</v>
      </c>
      <c r="B13" s="71"/>
      <c r="C13" s="99"/>
      <c r="D13" s="100"/>
      <c r="E13" s="72"/>
      <c r="F13" s="145"/>
      <c r="G13" s="151" t="s">
        <v>192</v>
      </c>
      <c r="H13" s="72"/>
      <c r="I13" s="72"/>
      <c r="J13" s="72"/>
      <c r="K13" s="73"/>
      <c r="L13" s="74" t="s">
        <v>285</v>
      </c>
    </row>
    <row r="14" spans="1:12" ht="15.75" x14ac:dyDescent="0.2">
      <c r="A14" s="75" t="s">
        <v>284</v>
      </c>
      <c r="B14" s="76"/>
      <c r="C14" s="101"/>
      <c r="D14" s="102"/>
      <c r="E14" s="77"/>
      <c r="F14" s="146"/>
      <c r="G14" s="152" t="s">
        <v>286</v>
      </c>
      <c r="H14" s="77"/>
      <c r="I14" s="77"/>
      <c r="J14" s="77"/>
      <c r="K14" s="78"/>
      <c r="L14" s="153" t="s">
        <v>229</v>
      </c>
    </row>
    <row r="15" spans="1:12" ht="15" x14ac:dyDescent="0.2">
      <c r="A15" s="216" t="s">
        <v>8</v>
      </c>
      <c r="B15" s="206"/>
      <c r="C15" s="206"/>
      <c r="D15" s="206"/>
      <c r="E15" s="206"/>
      <c r="F15" s="206"/>
      <c r="G15" s="217"/>
      <c r="H15" s="205" t="s">
        <v>9</v>
      </c>
      <c r="I15" s="206"/>
      <c r="J15" s="206"/>
      <c r="K15" s="206"/>
      <c r="L15" s="207"/>
    </row>
    <row r="16" spans="1:12" ht="15" x14ac:dyDescent="0.2">
      <c r="A16" s="79" t="s">
        <v>10</v>
      </c>
      <c r="B16" s="80"/>
      <c r="C16" s="80"/>
      <c r="D16" s="81"/>
      <c r="E16" s="82"/>
      <c r="F16" s="81"/>
      <c r="G16" s="154"/>
      <c r="H16" s="83" t="s">
        <v>227</v>
      </c>
      <c r="I16" s="84"/>
      <c r="J16" s="84"/>
      <c r="K16" s="84"/>
      <c r="L16" s="85"/>
    </row>
    <row r="17" spans="1:17" ht="15" x14ac:dyDescent="0.2">
      <c r="A17" s="79" t="s">
        <v>12</v>
      </c>
      <c r="B17" s="80"/>
      <c r="C17" s="80"/>
      <c r="D17" s="86"/>
      <c r="E17" s="82"/>
      <c r="F17" s="81"/>
      <c r="G17" s="155" t="s">
        <v>224</v>
      </c>
      <c r="H17" s="83" t="s">
        <v>185</v>
      </c>
      <c r="I17" s="84"/>
      <c r="J17" s="84"/>
      <c r="K17" s="84"/>
      <c r="L17" s="85"/>
    </row>
    <row r="18" spans="1:17" ht="15" x14ac:dyDescent="0.2">
      <c r="A18" s="79" t="s">
        <v>14</v>
      </c>
      <c r="B18" s="80"/>
      <c r="C18" s="80"/>
      <c r="D18" s="86"/>
      <c r="E18" s="82"/>
      <c r="F18" s="81"/>
      <c r="G18" s="155" t="s">
        <v>225</v>
      </c>
      <c r="H18" s="83" t="s">
        <v>186</v>
      </c>
      <c r="I18" s="84"/>
      <c r="J18" s="84"/>
      <c r="K18" s="84"/>
      <c r="L18" s="85"/>
    </row>
    <row r="19" spans="1:17" ht="15.75" thickBot="1" x14ac:dyDescent="0.25">
      <c r="A19" s="79" t="s">
        <v>16</v>
      </c>
      <c r="B19" s="87"/>
      <c r="C19" s="87"/>
      <c r="D19" s="88"/>
      <c r="E19" s="88"/>
      <c r="F19" s="88"/>
      <c r="G19" s="156" t="s">
        <v>226</v>
      </c>
      <c r="H19" s="83" t="s">
        <v>184</v>
      </c>
      <c r="I19" s="84"/>
      <c r="J19" s="84"/>
      <c r="K19" s="157">
        <v>136</v>
      </c>
      <c r="L19" s="158" t="s">
        <v>287</v>
      </c>
    </row>
    <row r="20" spans="1:17" ht="6.75" customHeight="1" thickTop="1" thickBot="1" x14ac:dyDescent="0.25">
      <c r="A20" s="89"/>
      <c r="B20" s="90"/>
      <c r="C20" s="90"/>
      <c r="D20" s="91"/>
      <c r="E20" s="91"/>
      <c r="F20" s="91"/>
      <c r="G20" s="91"/>
      <c r="H20" s="91"/>
      <c r="I20" s="91"/>
      <c r="J20" s="91"/>
      <c r="K20" s="91"/>
      <c r="L20" s="92"/>
    </row>
    <row r="21" spans="1:17" s="93" customFormat="1" ht="21" customHeight="1" thickTop="1" x14ac:dyDescent="0.2">
      <c r="A21" s="218" t="s">
        <v>41</v>
      </c>
      <c r="B21" s="220" t="s">
        <v>19</v>
      </c>
      <c r="C21" s="220" t="s">
        <v>42</v>
      </c>
      <c r="D21" s="220" t="s">
        <v>20</v>
      </c>
      <c r="E21" s="220" t="s">
        <v>21</v>
      </c>
      <c r="F21" s="220" t="s">
        <v>43</v>
      </c>
      <c r="G21" s="220" t="s">
        <v>22</v>
      </c>
      <c r="H21" s="220" t="s">
        <v>44</v>
      </c>
      <c r="I21" s="220" t="s">
        <v>45</v>
      </c>
      <c r="J21" s="220" t="s">
        <v>46</v>
      </c>
      <c r="K21" s="208" t="s">
        <v>47</v>
      </c>
      <c r="L21" s="224" t="s">
        <v>23</v>
      </c>
    </row>
    <row r="22" spans="1:17" s="93" customFormat="1" ht="13.5" customHeight="1" x14ac:dyDescent="0.2">
      <c r="A22" s="219"/>
      <c r="B22" s="221"/>
      <c r="C22" s="221"/>
      <c r="D22" s="221"/>
      <c r="E22" s="221"/>
      <c r="F22" s="221"/>
      <c r="G22" s="221"/>
      <c r="H22" s="221"/>
      <c r="I22" s="221"/>
      <c r="J22" s="221"/>
      <c r="K22" s="209"/>
      <c r="L22" s="225"/>
    </row>
    <row r="23" spans="1:17" s="94" customFormat="1" ht="33" customHeight="1" x14ac:dyDescent="0.2">
      <c r="A23" s="166">
        <v>1</v>
      </c>
      <c r="B23" s="159">
        <v>33</v>
      </c>
      <c r="C23" s="159">
        <v>10058295869</v>
      </c>
      <c r="D23" s="103" t="s">
        <v>204</v>
      </c>
      <c r="E23" s="104" t="s">
        <v>205</v>
      </c>
      <c r="F23" s="95" t="s">
        <v>183</v>
      </c>
      <c r="G23" s="135" t="s">
        <v>132</v>
      </c>
      <c r="H23" s="171">
        <v>0.12668981481481481</v>
      </c>
      <c r="I23" s="171"/>
      <c r="J23" s="144">
        <f t="shared" ref="J23:J54" si="0">IFERROR($K$19*3600/(HOUR(H23)*3600+MINUTE(H23)*60+SECOND(H23)),"")</f>
        <v>44.728668006577742</v>
      </c>
      <c r="K23" s="97" t="s">
        <v>183</v>
      </c>
      <c r="L23" s="168"/>
      <c r="M23" s="65"/>
      <c r="N23" s="65"/>
      <c r="O23" s="65"/>
      <c r="P23" s="65"/>
      <c r="Q23" s="65"/>
    </row>
    <row r="24" spans="1:17" s="94" customFormat="1" ht="33" customHeight="1" x14ac:dyDescent="0.2">
      <c r="A24" s="166">
        <v>2</v>
      </c>
      <c r="B24" s="159">
        <v>9</v>
      </c>
      <c r="C24" s="159">
        <v>10034988082</v>
      </c>
      <c r="D24" s="103" t="s">
        <v>288</v>
      </c>
      <c r="E24" s="104" t="s">
        <v>289</v>
      </c>
      <c r="F24" s="95" t="s">
        <v>183</v>
      </c>
      <c r="G24" s="135" t="s">
        <v>61</v>
      </c>
      <c r="H24" s="171">
        <v>0.12668981481481481</v>
      </c>
      <c r="I24" s="172">
        <f>H24-$H$23</f>
        <v>0</v>
      </c>
      <c r="J24" s="144">
        <f t="shared" si="0"/>
        <v>44.728668006577742</v>
      </c>
      <c r="K24" s="97" t="s">
        <v>183</v>
      </c>
      <c r="L24" s="168"/>
      <c r="M24" s="65"/>
      <c r="N24" s="65"/>
      <c r="O24" s="65"/>
      <c r="P24" s="65"/>
      <c r="Q24" s="65"/>
    </row>
    <row r="25" spans="1:17" s="94" customFormat="1" ht="33" customHeight="1" x14ac:dyDescent="0.2">
      <c r="A25" s="166">
        <v>3</v>
      </c>
      <c r="B25" s="159">
        <v>22</v>
      </c>
      <c r="C25" s="159">
        <v>10015848063</v>
      </c>
      <c r="D25" s="103" t="s">
        <v>235</v>
      </c>
      <c r="E25" s="104" t="s">
        <v>236</v>
      </c>
      <c r="F25" s="106" t="s">
        <v>183</v>
      </c>
      <c r="G25" s="135" t="s">
        <v>93</v>
      </c>
      <c r="H25" s="171">
        <v>0.12668981481481481</v>
      </c>
      <c r="I25" s="172">
        <f t="shared" ref="I25:I55" si="1">H25-$H$23</f>
        <v>0</v>
      </c>
      <c r="J25" s="144">
        <f t="shared" si="0"/>
        <v>44.728668006577742</v>
      </c>
      <c r="K25" s="97" t="s">
        <v>183</v>
      </c>
      <c r="L25" s="167"/>
    </row>
    <row r="26" spans="1:17" s="94" customFormat="1" ht="33" customHeight="1" x14ac:dyDescent="0.2">
      <c r="A26" s="166">
        <v>4</v>
      </c>
      <c r="B26" s="159">
        <v>32</v>
      </c>
      <c r="C26" s="159">
        <v>10008687847</v>
      </c>
      <c r="D26" s="103" t="s">
        <v>233</v>
      </c>
      <c r="E26" s="104" t="s">
        <v>234</v>
      </c>
      <c r="F26" s="106" t="s">
        <v>183</v>
      </c>
      <c r="G26" s="135" t="s">
        <v>132</v>
      </c>
      <c r="H26" s="171">
        <v>0.12741898148148148</v>
      </c>
      <c r="I26" s="172">
        <f t="shared" si="1"/>
        <v>7.2916666666666963E-4</v>
      </c>
      <c r="J26" s="144">
        <f t="shared" si="0"/>
        <v>44.47270415114906</v>
      </c>
      <c r="K26" s="97" t="s">
        <v>183</v>
      </c>
      <c r="L26" s="168"/>
      <c r="M26" s="65"/>
      <c r="N26" s="65"/>
      <c r="O26" s="65"/>
      <c r="P26" s="65"/>
      <c r="Q26" s="65"/>
    </row>
    <row r="27" spans="1:17" s="94" customFormat="1" ht="33" customHeight="1" x14ac:dyDescent="0.2">
      <c r="A27" s="166">
        <v>5</v>
      </c>
      <c r="B27" s="159">
        <v>23</v>
      </c>
      <c r="C27" s="159">
        <v>10010201350</v>
      </c>
      <c r="D27" s="103" t="s">
        <v>231</v>
      </c>
      <c r="E27" s="104" t="s">
        <v>232</v>
      </c>
      <c r="F27" s="95" t="s">
        <v>183</v>
      </c>
      <c r="G27" s="135" t="s">
        <v>93</v>
      </c>
      <c r="H27" s="171">
        <v>0.12741898148148148</v>
      </c>
      <c r="I27" s="172">
        <f t="shared" si="1"/>
        <v>7.2916666666666963E-4</v>
      </c>
      <c r="J27" s="144">
        <f t="shared" si="0"/>
        <v>44.47270415114906</v>
      </c>
      <c r="K27" s="97" t="s">
        <v>183</v>
      </c>
      <c r="L27" s="168"/>
      <c r="M27" s="65"/>
      <c r="N27" s="65"/>
      <c r="O27" s="65"/>
      <c r="P27" s="65"/>
      <c r="Q27" s="65"/>
    </row>
    <row r="28" spans="1:17" s="94" customFormat="1" ht="33" customHeight="1" x14ac:dyDescent="0.2">
      <c r="A28" s="166">
        <v>6</v>
      </c>
      <c r="B28" s="159">
        <v>7</v>
      </c>
      <c r="C28" s="159">
        <v>10034975049</v>
      </c>
      <c r="D28" s="103" t="s">
        <v>202</v>
      </c>
      <c r="E28" s="104" t="s">
        <v>203</v>
      </c>
      <c r="F28" s="95" t="s">
        <v>183</v>
      </c>
      <c r="G28" s="135" t="s">
        <v>61</v>
      </c>
      <c r="H28" s="171">
        <v>0.12768518518518518</v>
      </c>
      <c r="I28" s="172">
        <f t="shared" si="1"/>
        <v>9.9537037037036868E-4</v>
      </c>
      <c r="J28" s="144">
        <f t="shared" si="0"/>
        <v>44.379985496736765</v>
      </c>
      <c r="K28" s="97" t="s">
        <v>58</v>
      </c>
      <c r="L28" s="168"/>
      <c r="M28" s="65"/>
      <c r="N28" s="65"/>
      <c r="O28" s="65"/>
      <c r="P28" s="65"/>
      <c r="Q28" s="65"/>
    </row>
    <row r="29" spans="1:17" s="94" customFormat="1" ht="33" customHeight="1" x14ac:dyDescent="0.2">
      <c r="A29" s="166">
        <v>7</v>
      </c>
      <c r="B29" s="159">
        <v>24</v>
      </c>
      <c r="C29" s="159">
        <v>10034911900</v>
      </c>
      <c r="D29" s="103" t="s">
        <v>290</v>
      </c>
      <c r="E29" s="104" t="s">
        <v>291</v>
      </c>
      <c r="F29" s="106" t="s">
        <v>58</v>
      </c>
      <c r="G29" s="135" t="s">
        <v>93</v>
      </c>
      <c r="H29" s="171">
        <v>0.12768518518518518</v>
      </c>
      <c r="I29" s="172">
        <f t="shared" si="1"/>
        <v>9.9537037037036868E-4</v>
      </c>
      <c r="J29" s="144">
        <f t="shared" si="0"/>
        <v>44.379985496736765</v>
      </c>
      <c r="K29" s="97" t="s">
        <v>58</v>
      </c>
      <c r="L29" s="168"/>
      <c r="M29" s="65"/>
      <c r="N29" s="65"/>
      <c r="O29" s="65"/>
      <c r="P29" s="65"/>
      <c r="Q29" s="65"/>
    </row>
    <row r="30" spans="1:17" s="94" customFormat="1" ht="33" customHeight="1" x14ac:dyDescent="0.2">
      <c r="A30" s="166">
        <v>8</v>
      </c>
      <c r="B30" s="159">
        <v>31</v>
      </c>
      <c r="C30" s="159">
        <v>10036028410</v>
      </c>
      <c r="D30" s="103" t="s">
        <v>214</v>
      </c>
      <c r="E30" s="104" t="s">
        <v>215</v>
      </c>
      <c r="F30" s="106" t="s">
        <v>183</v>
      </c>
      <c r="G30" s="135" t="s">
        <v>132</v>
      </c>
      <c r="H30" s="171">
        <v>0.12842592592592592</v>
      </c>
      <c r="I30" s="172">
        <f t="shared" si="1"/>
        <v>1.7361111111111049E-3</v>
      </c>
      <c r="J30" s="144">
        <f t="shared" si="0"/>
        <v>44.124008651766403</v>
      </c>
      <c r="K30" s="97" t="s">
        <v>58</v>
      </c>
      <c r="L30" s="168" t="s">
        <v>336</v>
      </c>
      <c r="M30" s="65"/>
      <c r="N30" s="65"/>
      <c r="O30" s="65"/>
      <c r="P30" s="65"/>
      <c r="Q30" s="65"/>
    </row>
    <row r="31" spans="1:17" s="94" customFormat="1" ht="33" customHeight="1" x14ac:dyDescent="0.2">
      <c r="A31" s="166">
        <v>9</v>
      </c>
      <c r="B31" s="159">
        <v>30</v>
      </c>
      <c r="C31" s="159">
        <v>10036087115</v>
      </c>
      <c r="D31" s="103" t="s">
        <v>208</v>
      </c>
      <c r="E31" s="104" t="s">
        <v>209</v>
      </c>
      <c r="F31" s="106" t="s">
        <v>183</v>
      </c>
      <c r="G31" s="135" t="s">
        <v>132</v>
      </c>
      <c r="H31" s="171">
        <v>0.1298148148148148</v>
      </c>
      <c r="I31" s="172">
        <f t="shared" si="1"/>
        <v>3.1249999999999889E-3</v>
      </c>
      <c r="J31" s="144">
        <f t="shared" si="0"/>
        <v>43.651925820256778</v>
      </c>
      <c r="K31" s="97" t="s">
        <v>58</v>
      </c>
      <c r="L31" s="168"/>
      <c r="M31" s="65"/>
      <c r="N31" s="65"/>
      <c r="O31" s="65"/>
      <c r="P31" s="65"/>
      <c r="Q31" s="65"/>
    </row>
    <row r="32" spans="1:17" s="94" customFormat="1" ht="33" customHeight="1" x14ac:dyDescent="0.2">
      <c r="A32" s="166">
        <v>10</v>
      </c>
      <c r="B32" s="159">
        <v>35</v>
      </c>
      <c r="C32" s="159">
        <v>10014927270</v>
      </c>
      <c r="D32" s="103" t="s">
        <v>212</v>
      </c>
      <c r="E32" s="104" t="s">
        <v>213</v>
      </c>
      <c r="F32" s="106" t="s">
        <v>183</v>
      </c>
      <c r="G32" s="135" t="s">
        <v>211</v>
      </c>
      <c r="H32" s="171">
        <v>0.1298148148148148</v>
      </c>
      <c r="I32" s="172">
        <f t="shared" si="1"/>
        <v>3.1249999999999889E-3</v>
      </c>
      <c r="J32" s="144">
        <f t="shared" si="0"/>
        <v>43.651925820256778</v>
      </c>
      <c r="K32" s="96" t="s">
        <v>58</v>
      </c>
      <c r="L32" s="167"/>
    </row>
    <row r="33" spans="1:17" s="94" customFormat="1" ht="33" customHeight="1" x14ac:dyDescent="0.2">
      <c r="A33" s="166">
        <v>11</v>
      </c>
      <c r="B33" s="159">
        <v>49</v>
      </c>
      <c r="C33" s="159">
        <v>10006571126</v>
      </c>
      <c r="D33" s="103" t="s">
        <v>292</v>
      </c>
      <c r="E33" s="104" t="s">
        <v>293</v>
      </c>
      <c r="F33" s="106" t="s">
        <v>183</v>
      </c>
      <c r="G33" s="135" t="s">
        <v>294</v>
      </c>
      <c r="H33" s="171">
        <v>0.12986111111111112</v>
      </c>
      <c r="I33" s="172">
        <f t="shared" si="1"/>
        <v>3.1712962962963109E-3</v>
      </c>
      <c r="J33" s="144">
        <f t="shared" si="0"/>
        <v>43.636363636363633</v>
      </c>
      <c r="K33" s="97" t="s">
        <v>58</v>
      </c>
      <c r="L33" s="168"/>
      <c r="M33" s="65"/>
      <c r="N33" s="65"/>
      <c r="O33" s="65"/>
      <c r="P33" s="65"/>
      <c r="Q33" s="65"/>
    </row>
    <row r="34" spans="1:17" s="94" customFormat="1" ht="33" customHeight="1" x14ac:dyDescent="0.2">
      <c r="A34" s="166">
        <v>12</v>
      </c>
      <c r="B34" s="159">
        <v>108</v>
      </c>
      <c r="C34" s="159">
        <v>10015328509</v>
      </c>
      <c r="D34" s="103" t="s">
        <v>295</v>
      </c>
      <c r="E34" s="104" t="s">
        <v>296</v>
      </c>
      <c r="F34" s="106" t="s">
        <v>183</v>
      </c>
      <c r="G34" s="135" t="s">
        <v>297</v>
      </c>
      <c r="H34" s="171">
        <v>0.13024305555555557</v>
      </c>
      <c r="I34" s="172">
        <f t="shared" si="1"/>
        <v>3.5532407407407596E-3</v>
      </c>
      <c r="J34" s="144">
        <f t="shared" si="0"/>
        <v>43.508397760597177</v>
      </c>
      <c r="K34" s="97" t="s">
        <v>58</v>
      </c>
      <c r="L34" s="168" t="s">
        <v>337</v>
      </c>
      <c r="M34" s="65"/>
      <c r="N34" s="65"/>
      <c r="O34" s="65"/>
      <c r="P34" s="65"/>
      <c r="Q34" s="65"/>
    </row>
    <row r="35" spans="1:17" ht="33" customHeight="1" x14ac:dyDescent="0.2">
      <c r="A35" s="166">
        <v>13</v>
      </c>
      <c r="B35" s="159">
        <v>8</v>
      </c>
      <c r="C35" s="159">
        <v>10036078122</v>
      </c>
      <c r="D35" s="103" t="s">
        <v>199</v>
      </c>
      <c r="E35" s="104" t="s">
        <v>200</v>
      </c>
      <c r="F35" s="95" t="s">
        <v>183</v>
      </c>
      <c r="G35" s="135" t="s">
        <v>61</v>
      </c>
      <c r="H35" s="171">
        <v>0.13024305555555557</v>
      </c>
      <c r="I35" s="172">
        <f t="shared" si="1"/>
        <v>3.5532407407407596E-3</v>
      </c>
      <c r="J35" s="144">
        <f t="shared" si="0"/>
        <v>43.508397760597177</v>
      </c>
      <c r="K35" s="97" t="s">
        <v>58</v>
      </c>
      <c r="L35" s="168"/>
    </row>
    <row r="36" spans="1:17" s="94" customFormat="1" ht="33" customHeight="1" x14ac:dyDescent="0.2">
      <c r="A36" s="166">
        <v>14</v>
      </c>
      <c r="B36" s="159">
        <v>15</v>
      </c>
      <c r="C36" s="159">
        <v>10095787480</v>
      </c>
      <c r="D36" s="103" t="s">
        <v>298</v>
      </c>
      <c r="E36" s="104" t="s">
        <v>299</v>
      </c>
      <c r="F36" s="95" t="s">
        <v>58</v>
      </c>
      <c r="G36" s="135" t="s">
        <v>152</v>
      </c>
      <c r="H36" s="171">
        <v>0.13024305555555557</v>
      </c>
      <c r="I36" s="172">
        <f t="shared" si="1"/>
        <v>3.5532407407407596E-3</v>
      </c>
      <c r="J36" s="144">
        <f t="shared" si="0"/>
        <v>43.508397760597177</v>
      </c>
      <c r="K36" s="97" t="s">
        <v>58</v>
      </c>
      <c r="L36" s="168"/>
      <c r="M36" s="65"/>
      <c r="N36" s="65"/>
      <c r="O36" s="65"/>
      <c r="P36" s="65"/>
      <c r="Q36" s="65"/>
    </row>
    <row r="37" spans="1:17" s="94" customFormat="1" ht="33" customHeight="1" x14ac:dyDescent="0.2">
      <c r="A37" s="166">
        <v>15</v>
      </c>
      <c r="B37" s="159">
        <v>28</v>
      </c>
      <c r="C37" s="159">
        <v>10036065893</v>
      </c>
      <c r="D37" s="103" t="s">
        <v>266</v>
      </c>
      <c r="E37" s="104" t="s">
        <v>267</v>
      </c>
      <c r="F37" s="106" t="s">
        <v>58</v>
      </c>
      <c r="G37" s="135" t="s">
        <v>132</v>
      </c>
      <c r="H37" s="171">
        <v>0.13024305555555557</v>
      </c>
      <c r="I37" s="172">
        <f t="shared" si="1"/>
        <v>3.5532407407407596E-3</v>
      </c>
      <c r="J37" s="144">
        <f t="shared" si="0"/>
        <v>43.508397760597177</v>
      </c>
      <c r="K37" s="97" t="s">
        <v>58</v>
      </c>
      <c r="L37" s="168"/>
      <c r="M37" s="65"/>
      <c r="N37" s="65"/>
      <c r="O37" s="65"/>
      <c r="P37" s="65"/>
      <c r="Q37" s="65"/>
    </row>
    <row r="38" spans="1:17" s="94" customFormat="1" ht="33" customHeight="1" x14ac:dyDescent="0.2">
      <c r="A38" s="166">
        <v>16</v>
      </c>
      <c r="B38" s="159">
        <v>27</v>
      </c>
      <c r="C38" s="159">
        <v>10056231183</v>
      </c>
      <c r="D38" s="103" t="s">
        <v>262</v>
      </c>
      <c r="E38" s="104" t="s">
        <v>263</v>
      </c>
      <c r="F38" s="95" t="s">
        <v>58</v>
      </c>
      <c r="G38" s="135" t="s">
        <v>132</v>
      </c>
      <c r="H38" s="171">
        <v>0.13024305555555557</v>
      </c>
      <c r="I38" s="172">
        <f t="shared" si="1"/>
        <v>3.5532407407407596E-3</v>
      </c>
      <c r="J38" s="144">
        <f t="shared" si="0"/>
        <v>43.508397760597177</v>
      </c>
      <c r="K38" s="97"/>
      <c r="L38" s="168"/>
      <c r="M38" s="65"/>
      <c r="N38" s="65"/>
      <c r="O38" s="65"/>
      <c r="P38" s="65"/>
      <c r="Q38" s="65"/>
    </row>
    <row r="39" spans="1:17" ht="33" customHeight="1" x14ac:dyDescent="0.2">
      <c r="A39" s="166">
        <v>17</v>
      </c>
      <c r="B39" s="159">
        <v>36</v>
      </c>
      <c r="C39" s="159">
        <v>10014562916</v>
      </c>
      <c r="D39" s="103" t="s">
        <v>210</v>
      </c>
      <c r="E39" s="104" t="s">
        <v>249</v>
      </c>
      <c r="F39" s="106" t="s">
        <v>182</v>
      </c>
      <c r="G39" s="135" t="s">
        <v>211</v>
      </c>
      <c r="H39" s="171">
        <v>0.13024305555555557</v>
      </c>
      <c r="I39" s="172">
        <f t="shared" si="1"/>
        <v>3.5532407407407596E-3</v>
      </c>
      <c r="J39" s="144">
        <f t="shared" si="0"/>
        <v>43.508397760597177</v>
      </c>
      <c r="K39" s="97"/>
      <c r="L39" s="168"/>
    </row>
    <row r="40" spans="1:17" ht="33" customHeight="1" x14ac:dyDescent="0.2">
      <c r="A40" s="166">
        <v>18</v>
      </c>
      <c r="B40" s="159">
        <v>14</v>
      </c>
      <c r="C40" s="159">
        <v>10013902104</v>
      </c>
      <c r="D40" s="103" t="s">
        <v>300</v>
      </c>
      <c r="E40" s="104" t="s">
        <v>301</v>
      </c>
      <c r="F40" s="106" t="s">
        <v>183</v>
      </c>
      <c r="G40" s="135" t="s">
        <v>152</v>
      </c>
      <c r="H40" s="171">
        <v>0.13024305555555557</v>
      </c>
      <c r="I40" s="172">
        <f t="shared" si="1"/>
        <v>3.5532407407407596E-3</v>
      </c>
      <c r="J40" s="144">
        <f t="shared" si="0"/>
        <v>43.508397760597177</v>
      </c>
      <c r="K40" s="97"/>
      <c r="L40" s="168"/>
    </row>
    <row r="41" spans="1:17" ht="33" customHeight="1" x14ac:dyDescent="0.2">
      <c r="A41" s="166">
        <v>19</v>
      </c>
      <c r="B41" s="159">
        <v>109</v>
      </c>
      <c r="C41" s="159">
        <v>10095959858</v>
      </c>
      <c r="D41" s="103" t="s">
        <v>302</v>
      </c>
      <c r="E41" s="104" t="s">
        <v>303</v>
      </c>
      <c r="F41" s="106" t="s">
        <v>58</v>
      </c>
      <c r="G41" s="135" t="s">
        <v>304</v>
      </c>
      <c r="H41" s="171">
        <v>0.13024305555555557</v>
      </c>
      <c r="I41" s="172">
        <f t="shared" si="1"/>
        <v>3.5532407407407596E-3</v>
      </c>
      <c r="J41" s="144">
        <f t="shared" si="0"/>
        <v>43.508397760597177</v>
      </c>
      <c r="K41" s="97"/>
      <c r="L41" s="168"/>
    </row>
    <row r="42" spans="1:17" ht="33" customHeight="1" x14ac:dyDescent="0.2">
      <c r="A42" s="166">
        <v>20</v>
      </c>
      <c r="B42" s="159">
        <v>16</v>
      </c>
      <c r="C42" s="159">
        <v>10092974177</v>
      </c>
      <c r="D42" s="103" t="s">
        <v>241</v>
      </c>
      <c r="E42" s="104" t="s">
        <v>242</v>
      </c>
      <c r="F42" s="106" t="s">
        <v>183</v>
      </c>
      <c r="G42" s="135" t="s">
        <v>152</v>
      </c>
      <c r="H42" s="171">
        <v>0.13024305555555557</v>
      </c>
      <c r="I42" s="172">
        <f t="shared" si="1"/>
        <v>3.5532407407407596E-3</v>
      </c>
      <c r="J42" s="144">
        <f t="shared" si="0"/>
        <v>43.508397760597177</v>
      </c>
      <c r="K42" s="97"/>
      <c r="L42" s="168"/>
    </row>
    <row r="43" spans="1:17" ht="33" customHeight="1" x14ac:dyDescent="0.2">
      <c r="A43" s="166">
        <v>21</v>
      </c>
      <c r="B43" s="159">
        <v>11</v>
      </c>
      <c r="C43" s="159">
        <v>10036079334</v>
      </c>
      <c r="D43" s="103" t="s">
        <v>256</v>
      </c>
      <c r="E43" s="104" t="s">
        <v>257</v>
      </c>
      <c r="F43" s="106" t="s">
        <v>183</v>
      </c>
      <c r="G43" s="135" t="s">
        <v>61</v>
      </c>
      <c r="H43" s="171">
        <v>0.13024305555555557</v>
      </c>
      <c r="I43" s="172">
        <f t="shared" si="1"/>
        <v>3.5532407407407596E-3</v>
      </c>
      <c r="J43" s="144">
        <f t="shared" si="0"/>
        <v>43.508397760597177</v>
      </c>
      <c r="K43" s="97"/>
      <c r="L43" s="168"/>
    </row>
    <row r="44" spans="1:17" ht="33" customHeight="1" x14ac:dyDescent="0.2">
      <c r="A44" s="166">
        <v>22</v>
      </c>
      <c r="B44" s="159">
        <v>18</v>
      </c>
      <c r="C44" s="159">
        <v>10051516276</v>
      </c>
      <c r="D44" s="103" t="s">
        <v>305</v>
      </c>
      <c r="E44" s="104" t="s">
        <v>306</v>
      </c>
      <c r="F44" s="106" t="s">
        <v>183</v>
      </c>
      <c r="G44" s="135" t="s">
        <v>152</v>
      </c>
      <c r="H44" s="171">
        <v>0.13024305555555557</v>
      </c>
      <c r="I44" s="172">
        <f t="shared" si="1"/>
        <v>3.5532407407407596E-3</v>
      </c>
      <c r="J44" s="144">
        <f t="shared" si="0"/>
        <v>43.508397760597177</v>
      </c>
      <c r="K44" s="97"/>
      <c r="L44" s="168"/>
    </row>
    <row r="45" spans="1:17" ht="33" customHeight="1" x14ac:dyDescent="0.2">
      <c r="A45" s="166">
        <v>23</v>
      </c>
      <c r="B45" s="159">
        <v>25</v>
      </c>
      <c r="C45" s="159">
        <v>10036012848</v>
      </c>
      <c r="D45" s="103" t="s">
        <v>250</v>
      </c>
      <c r="E45" s="104" t="s">
        <v>251</v>
      </c>
      <c r="F45" s="106" t="s">
        <v>58</v>
      </c>
      <c r="G45" s="135" t="s">
        <v>93</v>
      </c>
      <c r="H45" s="171">
        <v>0.13024305555555557</v>
      </c>
      <c r="I45" s="172">
        <f t="shared" si="1"/>
        <v>3.5532407407407596E-3</v>
      </c>
      <c r="J45" s="144">
        <f t="shared" si="0"/>
        <v>43.508397760597177</v>
      </c>
      <c r="K45" s="97"/>
      <c r="L45" s="168"/>
    </row>
    <row r="46" spans="1:17" ht="33" customHeight="1" x14ac:dyDescent="0.2">
      <c r="A46" s="166">
        <v>24</v>
      </c>
      <c r="B46" s="159">
        <v>48</v>
      </c>
      <c r="C46" s="159">
        <v>10036048517</v>
      </c>
      <c r="D46" s="103" t="s">
        <v>307</v>
      </c>
      <c r="E46" s="104" t="s">
        <v>308</v>
      </c>
      <c r="F46" s="106" t="s">
        <v>183</v>
      </c>
      <c r="G46" s="135" t="s">
        <v>309</v>
      </c>
      <c r="H46" s="171">
        <v>0.13024305555555557</v>
      </c>
      <c r="I46" s="172">
        <f t="shared" si="1"/>
        <v>3.5532407407407596E-3</v>
      </c>
      <c r="J46" s="144">
        <f t="shared" si="0"/>
        <v>43.508397760597177</v>
      </c>
      <c r="K46" s="97"/>
      <c r="L46" s="168"/>
    </row>
    <row r="47" spans="1:17" ht="33" customHeight="1" x14ac:dyDescent="0.2">
      <c r="A47" s="166">
        <v>25</v>
      </c>
      <c r="B47" s="159">
        <v>10</v>
      </c>
      <c r="C47" s="159">
        <v>10049916382</v>
      </c>
      <c r="D47" s="103" t="s">
        <v>239</v>
      </c>
      <c r="E47" s="104" t="s">
        <v>240</v>
      </c>
      <c r="F47" s="106" t="s">
        <v>183</v>
      </c>
      <c r="G47" s="135" t="s">
        <v>61</v>
      </c>
      <c r="H47" s="171">
        <v>0.13024305555555557</v>
      </c>
      <c r="I47" s="172">
        <f t="shared" si="1"/>
        <v>3.5532407407407596E-3</v>
      </c>
      <c r="J47" s="144">
        <f t="shared" si="0"/>
        <v>43.508397760597177</v>
      </c>
      <c r="K47" s="97"/>
      <c r="L47" s="168"/>
    </row>
    <row r="48" spans="1:17" ht="33" customHeight="1" x14ac:dyDescent="0.2">
      <c r="A48" s="166">
        <v>26</v>
      </c>
      <c r="B48" s="159">
        <v>114</v>
      </c>
      <c r="C48" s="159">
        <v>10036043059</v>
      </c>
      <c r="D48" s="103" t="s">
        <v>222</v>
      </c>
      <c r="E48" s="104" t="s">
        <v>223</v>
      </c>
      <c r="F48" s="106" t="s">
        <v>58</v>
      </c>
      <c r="G48" s="135" t="s">
        <v>128</v>
      </c>
      <c r="H48" s="171">
        <v>0.13024305555555557</v>
      </c>
      <c r="I48" s="172">
        <f t="shared" si="1"/>
        <v>3.5532407407407596E-3</v>
      </c>
      <c r="J48" s="144">
        <f t="shared" si="0"/>
        <v>43.508397760597177</v>
      </c>
      <c r="K48" s="97"/>
      <c r="L48" s="168"/>
    </row>
    <row r="49" spans="1:17" ht="33" customHeight="1" x14ac:dyDescent="0.2">
      <c r="A49" s="166">
        <v>27</v>
      </c>
      <c r="B49" s="159">
        <v>42</v>
      </c>
      <c r="C49" s="159">
        <v>10010193367</v>
      </c>
      <c r="D49" s="103" t="s">
        <v>254</v>
      </c>
      <c r="E49" s="104" t="s">
        <v>255</v>
      </c>
      <c r="F49" s="106" t="s">
        <v>183</v>
      </c>
      <c r="G49" s="135" t="s">
        <v>201</v>
      </c>
      <c r="H49" s="171">
        <v>0.13024305555555557</v>
      </c>
      <c r="I49" s="172">
        <f t="shared" si="1"/>
        <v>3.5532407407407596E-3</v>
      </c>
      <c r="J49" s="144">
        <f t="shared" si="0"/>
        <v>43.508397760597177</v>
      </c>
      <c r="K49" s="105"/>
      <c r="L49" s="168"/>
      <c r="M49" s="94"/>
      <c r="N49" s="94"/>
      <c r="O49" s="94"/>
      <c r="P49" s="94"/>
      <c r="Q49" s="94"/>
    </row>
    <row r="50" spans="1:17" ht="33" customHeight="1" x14ac:dyDescent="0.2">
      <c r="A50" s="166">
        <v>28</v>
      </c>
      <c r="B50" s="159">
        <v>6</v>
      </c>
      <c r="C50" s="159">
        <v>10036035177</v>
      </c>
      <c r="D50" s="103" t="s">
        <v>238</v>
      </c>
      <c r="E50" s="104" t="s">
        <v>195</v>
      </c>
      <c r="F50" s="106" t="s">
        <v>183</v>
      </c>
      <c r="G50" s="135" t="s">
        <v>61</v>
      </c>
      <c r="H50" s="171">
        <v>0.13024305555555557</v>
      </c>
      <c r="I50" s="172">
        <f t="shared" si="1"/>
        <v>3.5532407407407596E-3</v>
      </c>
      <c r="J50" s="144">
        <f t="shared" si="0"/>
        <v>43.508397760597177</v>
      </c>
      <c r="K50" s="97"/>
      <c r="L50" s="168"/>
    </row>
    <row r="51" spans="1:17" ht="33" customHeight="1" x14ac:dyDescent="0.2">
      <c r="A51" s="166">
        <v>29</v>
      </c>
      <c r="B51" s="159">
        <v>41</v>
      </c>
      <c r="C51" s="159">
        <v>10053306451</v>
      </c>
      <c r="D51" s="103" t="s">
        <v>310</v>
      </c>
      <c r="E51" s="104" t="s">
        <v>311</v>
      </c>
      <c r="F51" s="106" t="s">
        <v>58</v>
      </c>
      <c r="G51" s="135" t="s">
        <v>201</v>
      </c>
      <c r="H51" s="171">
        <v>0.13024305555555557</v>
      </c>
      <c r="I51" s="172">
        <f t="shared" si="1"/>
        <v>3.5532407407407596E-3</v>
      </c>
      <c r="J51" s="144">
        <f t="shared" si="0"/>
        <v>43.508397760597177</v>
      </c>
      <c r="K51" s="97"/>
      <c r="L51" s="168"/>
    </row>
    <row r="52" spans="1:17" ht="33" customHeight="1" x14ac:dyDescent="0.2">
      <c r="A52" s="166">
        <v>30</v>
      </c>
      <c r="B52" s="159">
        <v>26</v>
      </c>
      <c r="C52" s="159">
        <v>10080256265</v>
      </c>
      <c r="D52" s="103" t="s">
        <v>272</v>
      </c>
      <c r="E52" s="104" t="s">
        <v>273</v>
      </c>
      <c r="F52" s="106" t="s">
        <v>58</v>
      </c>
      <c r="G52" s="135" t="s">
        <v>132</v>
      </c>
      <c r="H52" s="171">
        <v>0.13024305555555557</v>
      </c>
      <c r="I52" s="172">
        <f t="shared" si="1"/>
        <v>3.5532407407407596E-3</v>
      </c>
      <c r="J52" s="144">
        <f t="shared" si="0"/>
        <v>43.508397760597177</v>
      </c>
      <c r="K52" s="96"/>
      <c r="L52" s="167"/>
      <c r="M52" s="94"/>
      <c r="N52" s="94"/>
      <c r="O52" s="94"/>
      <c r="P52" s="94"/>
      <c r="Q52" s="94"/>
    </row>
    <row r="53" spans="1:17" ht="33" customHeight="1" x14ac:dyDescent="0.2">
      <c r="A53" s="166">
        <v>31</v>
      </c>
      <c r="B53" s="159">
        <v>47</v>
      </c>
      <c r="C53" s="159">
        <v>10064166490</v>
      </c>
      <c r="D53" s="103" t="s">
        <v>219</v>
      </c>
      <c r="E53" s="104" t="s">
        <v>220</v>
      </c>
      <c r="F53" s="106" t="s">
        <v>58</v>
      </c>
      <c r="G53" s="135" t="s">
        <v>221</v>
      </c>
      <c r="H53" s="171">
        <v>0.13024305555555557</v>
      </c>
      <c r="I53" s="172">
        <f t="shared" si="1"/>
        <v>3.5532407407407596E-3</v>
      </c>
      <c r="J53" s="144">
        <f t="shared" si="0"/>
        <v>43.508397760597177</v>
      </c>
      <c r="K53" s="97"/>
      <c r="L53" s="168"/>
    </row>
    <row r="54" spans="1:17" ht="33" customHeight="1" x14ac:dyDescent="0.2">
      <c r="A54" s="166">
        <v>32</v>
      </c>
      <c r="B54" s="159">
        <v>17</v>
      </c>
      <c r="C54" s="159">
        <v>10057706896</v>
      </c>
      <c r="D54" s="103" t="s">
        <v>264</v>
      </c>
      <c r="E54" s="104" t="s">
        <v>265</v>
      </c>
      <c r="F54" s="106" t="s">
        <v>183</v>
      </c>
      <c r="G54" s="135" t="s">
        <v>93</v>
      </c>
      <c r="H54" s="171">
        <v>0.13024305555555557</v>
      </c>
      <c r="I54" s="172">
        <f t="shared" si="1"/>
        <v>3.5532407407407596E-3</v>
      </c>
      <c r="J54" s="144">
        <f t="shared" si="0"/>
        <v>43.508397760597177</v>
      </c>
      <c r="K54" s="97"/>
      <c r="L54" s="168"/>
    </row>
    <row r="55" spans="1:17" ht="33" customHeight="1" x14ac:dyDescent="0.2">
      <c r="A55" s="166">
        <v>33</v>
      </c>
      <c r="B55" s="159">
        <v>34</v>
      </c>
      <c r="C55" s="159">
        <v>10005747535</v>
      </c>
      <c r="D55" s="103" t="s">
        <v>206</v>
      </c>
      <c r="E55" s="104" t="s">
        <v>207</v>
      </c>
      <c r="F55" s="95" t="s">
        <v>183</v>
      </c>
      <c r="G55" s="135" t="s">
        <v>132</v>
      </c>
      <c r="H55" s="171">
        <v>0.13027777777777777</v>
      </c>
      <c r="I55" s="172">
        <f t="shared" si="1"/>
        <v>3.5879629629629595E-3</v>
      </c>
      <c r="J55" s="144">
        <f t="shared" ref="J55" si="2">IFERROR($K$19*3600/(HOUR(H55)*3600+MINUTE(H55)*60+SECOND(H55)),"")</f>
        <v>43.49680170575693</v>
      </c>
      <c r="K55" s="97"/>
      <c r="L55" s="168"/>
    </row>
    <row r="56" spans="1:17" ht="33" customHeight="1" x14ac:dyDescent="0.2">
      <c r="A56" s="166">
        <v>34</v>
      </c>
      <c r="B56" s="159">
        <v>5</v>
      </c>
      <c r="C56" s="159">
        <v>10034942919</v>
      </c>
      <c r="D56" s="103" t="s">
        <v>245</v>
      </c>
      <c r="E56" s="104" t="s">
        <v>246</v>
      </c>
      <c r="F56" s="95" t="s">
        <v>183</v>
      </c>
      <c r="G56" s="135" t="s">
        <v>61</v>
      </c>
      <c r="H56" s="171">
        <v>0.13027777777777777</v>
      </c>
      <c r="I56" s="172">
        <f t="shared" ref="I56:I65" si="3">H56-$H$23</f>
        <v>3.5879629629629595E-3</v>
      </c>
      <c r="J56" s="144">
        <f t="shared" ref="J56:J65" si="4">IFERROR($K$19*3600/(HOUR(H56)*3600+MINUTE(H56)*60+SECOND(H56)),"")</f>
        <v>43.49680170575693</v>
      </c>
      <c r="K56" s="97"/>
      <c r="L56" s="168"/>
    </row>
    <row r="57" spans="1:17" ht="33" customHeight="1" x14ac:dyDescent="0.2">
      <c r="A57" s="166">
        <v>35</v>
      </c>
      <c r="B57" s="159">
        <v>40</v>
      </c>
      <c r="C57" s="159">
        <v>10006473318</v>
      </c>
      <c r="D57" s="103" t="s">
        <v>193</v>
      </c>
      <c r="E57" s="104" t="s">
        <v>194</v>
      </c>
      <c r="F57" s="95" t="s">
        <v>182</v>
      </c>
      <c r="G57" s="135" t="s">
        <v>98</v>
      </c>
      <c r="H57" s="171">
        <v>0.13027777777777777</v>
      </c>
      <c r="I57" s="172">
        <f t="shared" si="3"/>
        <v>3.5879629629629595E-3</v>
      </c>
      <c r="J57" s="144">
        <f t="shared" si="4"/>
        <v>43.49680170575693</v>
      </c>
      <c r="K57" s="97"/>
      <c r="L57" s="168"/>
    </row>
    <row r="58" spans="1:17" ht="33" customHeight="1" x14ac:dyDescent="0.2">
      <c r="A58" s="166">
        <v>36</v>
      </c>
      <c r="B58" s="159">
        <v>116</v>
      </c>
      <c r="C58" s="159">
        <v>10002652528</v>
      </c>
      <c r="D58" s="103" t="s">
        <v>312</v>
      </c>
      <c r="E58" s="104" t="s">
        <v>313</v>
      </c>
      <c r="F58" s="95" t="s">
        <v>182</v>
      </c>
      <c r="G58" s="135" t="s">
        <v>314</v>
      </c>
      <c r="H58" s="171">
        <v>0.13027777777777777</v>
      </c>
      <c r="I58" s="172">
        <f t="shared" si="3"/>
        <v>3.5879629629629595E-3</v>
      </c>
      <c r="J58" s="144">
        <f t="shared" si="4"/>
        <v>43.49680170575693</v>
      </c>
      <c r="K58" s="97"/>
      <c r="L58" s="168" t="s">
        <v>337</v>
      </c>
    </row>
    <row r="59" spans="1:17" ht="33" customHeight="1" x14ac:dyDescent="0.2">
      <c r="A59" s="166">
        <v>37</v>
      </c>
      <c r="B59" s="159">
        <v>4</v>
      </c>
      <c r="C59" s="159">
        <v>10009691900</v>
      </c>
      <c r="D59" s="103" t="s">
        <v>243</v>
      </c>
      <c r="E59" s="104" t="s">
        <v>244</v>
      </c>
      <c r="F59" s="95" t="s">
        <v>183</v>
      </c>
      <c r="G59" s="135" t="s">
        <v>128</v>
      </c>
      <c r="H59" s="171">
        <v>0.13027777777777777</v>
      </c>
      <c r="I59" s="172">
        <f t="shared" si="3"/>
        <v>3.5879629629629595E-3</v>
      </c>
      <c r="J59" s="144">
        <f t="shared" si="4"/>
        <v>43.49680170575693</v>
      </c>
      <c r="K59" s="97"/>
      <c r="L59" s="168"/>
    </row>
    <row r="60" spans="1:17" ht="33" customHeight="1" x14ac:dyDescent="0.2">
      <c r="A60" s="166">
        <v>38</v>
      </c>
      <c r="B60" s="159">
        <v>115</v>
      </c>
      <c r="C60" s="159">
        <v>10131265737</v>
      </c>
      <c r="D60" s="103" t="s">
        <v>315</v>
      </c>
      <c r="E60" s="104" t="s">
        <v>316</v>
      </c>
      <c r="F60" s="95" t="s">
        <v>182</v>
      </c>
      <c r="G60" s="135" t="s">
        <v>317</v>
      </c>
      <c r="H60" s="171">
        <v>0.13027777777777777</v>
      </c>
      <c r="I60" s="172">
        <f t="shared" si="3"/>
        <v>3.5879629629629595E-3</v>
      </c>
      <c r="J60" s="144">
        <f t="shared" si="4"/>
        <v>43.49680170575693</v>
      </c>
      <c r="K60" s="97"/>
      <c r="L60" s="168" t="s">
        <v>337</v>
      </c>
    </row>
    <row r="61" spans="1:17" ht="33" customHeight="1" x14ac:dyDescent="0.2">
      <c r="A61" s="166">
        <v>39</v>
      </c>
      <c r="B61" s="159">
        <v>37</v>
      </c>
      <c r="C61" s="159">
        <v>10015856652</v>
      </c>
      <c r="D61" s="103" t="s">
        <v>198</v>
      </c>
      <c r="E61" s="104" t="s">
        <v>237</v>
      </c>
      <c r="F61" s="95" t="s">
        <v>183</v>
      </c>
      <c r="G61" s="135" t="s">
        <v>98</v>
      </c>
      <c r="H61" s="171">
        <v>0.13027777777777777</v>
      </c>
      <c r="I61" s="172">
        <f t="shared" si="3"/>
        <v>3.5879629629629595E-3</v>
      </c>
      <c r="J61" s="144">
        <f t="shared" si="4"/>
        <v>43.49680170575693</v>
      </c>
      <c r="K61" s="97"/>
      <c r="L61" s="168"/>
    </row>
    <row r="62" spans="1:17" ht="33" customHeight="1" x14ac:dyDescent="0.2">
      <c r="A62" s="166">
        <v>40</v>
      </c>
      <c r="B62" s="159">
        <v>3</v>
      </c>
      <c r="C62" s="159">
        <v>10036090347</v>
      </c>
      <c r="D62" s="103" t="s">
        <v>276</v>
      </c>
      <c r="E62" s="104" t="s">
        <v>275</v>
      </c>
      <c r="F62" s="95" t="s">
        <v>58</v>
      </c>
      <c r="G62" s="135" t="s">
        <v>128</v>
      </c>
      <c r="H62" s="171">
        <v>0.13027777777777777</v>
      </c>
      <c r="I62" s="172">
        <f t="shared" si="3"/>
        <v>3.5879629629629595E-3</v>
      </c>
      <c r="J62" s="144">
        <f t="shared" si="4"/>
        <v>43.49680170575693</v>
      </c>
      <c r="K62" s="97"/>
      <c r="L62" s="168"/>
    </row>
    <row r="63" spans="1:17" ht="33" customHeight="1" x14ac:dyDescent="0.2">
      <c r="A63" s="166">
        <v>41</v>
      </c>
      <c r="B63" s="159">
        <v>19</v>
      </c>
      <c r="C63" s="159">
        <v>10113209589</v>
      </c>
      <c r="D63" s="103" t="s">
        <v>258</v>
      </c>
      <c r="E63" s="104" t="s">
        <v>259</v>
      </c>
      <c r="F63" s="95" t="s">
        <v>58</v>
      </c>
      <c r="G63" s="135" t="s">
        <v>59</v>
      </c>
      <c r="H63" s="171">
        <v>0.13027777777777777</v>
      </c>
      <c r="I63" s="172">
        <f t="shared" si="3"/>
        <v>3.5879629629629595E-3</v>
      </c>
      <c r="J63" s="144">
        <f t="shared" si="4"/>
        <v>43.49680170575693</v>
      </c>
      <c r="K63" s="97"/>
      <c r="L63" s="168"/>
    </row>
    <row r="64" spans="1:17" ht="33" customHeight="1" x14ac:dyDescent="0.2">
      <c r="A64" s="166">
        <v>42</v>
      </c>
      <c r="B64" s="159">
        <v>29</v>
      </c>
      <c r="C64" s="159">
        <v>10034920687</v>
      </c>
      <c r="D64" s="103" t="s">
        <v>196</v>
      </c>
      <c r="E64" s="104" t="s">
        <v>197</v>
      </c>
      <c r="F64" s="95" t="s">
        <v>183</v>
      </c>
      <c r="G64" s="135" t="s">
        <v>132</v>
      </c>
      <c r="H64" s="171">
        <v>0.13027777777777777</v>
      </c>
      <c r="I64" s="172">
        <f t="shared" si="3"/>
        <v>3.5879629629629595E-3</v>
      </c>
      <c r="J64" s="144">
        <f t="shared" si="4"/>
        <v>43.49680170575693</v>
      </c>
      <c r="K64" s="97"/>
      <c r="L64" s="168"/>
    </row>
    <row r="65" spans="1:12" ht="33" customHeight="1" x14ac:dyDescent="0.2">
      <c r="A65" s="166">
        <v>43</v>
      </c>
      <c r="B65" s="159">
        <v>39</v>
      </c>
      <c r="C65" s="159">
        <v>10034993035</v>
      </c>
      <c r="D65" s="103" t="s">
        <v>252</v>
      </c>
      <c r="E65" s="104" t="s">
        <v>253</v>
      </c>
      <c r="F65" s="95" t="s">
        <v>183</v>
      </c>
      <c r="G65" s="135" t="s">
        <v>98</v>
      </c>
      <c r="H65" s="171">
        <v>0.13027777777777777</v>
      </c>
      <c r="I65" s="172">
        <f t="shared" si="3"/>
        <v>3.5879629629629595E-3</v>
      </c>
      <c r="J65" s="144">
        <f t="shared" si="4"/>
        <v>43.49680170575693</v>
      </c>
      <c r="K65" s="97"/>
      <c r="L65" s="168"/>
    </row>
    <row r="66" spans="1:12" ht="33" customHeight="1" x14ac:dyDescent="0.2">
      <c r="A66" s="166" t="s">
        <v>318</v>
      </c>
      <c r="B66" s="159">
        <v>1</v>
      </c>
      <c r="C66" s="159">
        <v>10036045180</v>
      </c>
      <c r="D66" s="103" t="s">
        <v>216</v>
      </c>
      <c r="E66" s="104" t="s">
        <v>217</v>
      </c>
      <c r="F66" s="95" t="s">
        <v>183</v>
      </c>
      <c r="G66" s="135" t="s">
        <v>128</v>
      </c>
      <c r="H66" s="171"/>
      <c r="I66" s="172"/>
      <c r="J66" s="144"/>
      <c r="K66" s="97"/>
      <c r="L66" s="168"/>
    </row>
    <row r="67" spans="1:12" ht="33" customHeight="1" x14ac:dyDescent="0.2">
      <c r="A67" s="166" t="s">
        <v>318</v>
      </c>
      <c r="B67" s="159">
        <v>2</v>
      </c>
      <c r="C67" s="159">
        <v>10077305142</v>
      </c>
      <c r="D67" s="103" t="s">
        <v>247</v>
      </c>
      <c r="E67" s="104" t="s">
        <v>248</v>
      </c>
      <c r="F67" s="95" t="s">
        <v>58</v>
      </c>
      <c r="G67" s="135" t="s">
        <v>128</v>
      </c>
      <c r="H67" s="171"/>
      <c r="I67" s="172"/>
      <c r="J67" s="144"/>
      <c r="K67" s="97"/>
      <c r="L67" s="168"/>
    </row>
    <row r="68" spans="1:12" ht="33" customHeight="1" x14ac:dyDescent="0.2">
      <c r="A68" s="166" t="s">
        <v>318</v>
      </c>
      <c r="B68" s="159">
        <v>70</v>
      </c>
      <c r="C68" s="159">
        <v>10112946679</v>
      </c>
      <c r="D68" s="103" t="s">
        <v>274</v>
      </c>
      <c r="E68" s="104" t="s">
        <v>275</v>
      </c>
      <c r="F68" s="95" t="s">
        <v>58</v>
      </c>
      <c r="G68" s="135" t="s">
        <v>218</v>
      </c>
      <c r="H68" s="171"/>
      <c r="I68" s="172"/>
      <c r="J68" s="144"/>
      <c r="K68" s="97"/>
      <c r="L68" s="168" t="s">
        <v>337</v>
      </c>
    </row>
    <row r="69" spans="1:12" ht="33" customHeight="1" x14ac:dyDescent="0.2">
      <c r="A69" s="166" t="s">
        <v>318</v>
      </c>
      <c r="B69" s="159">
        <v>71</v>
      </c>
      <c r="C69" s="159">
        <v>10132640612</v>
      </c>
      <c r="D69" s="103" t="s">
        <v>277</v>
      </c>
      <c r="E69" s="104" t="s">
        <v>278</v>
      </c>
      <c r="F69" s="95" t="s">
        <v>58</v>
      </c>
      <c r="G69" s="135" t="s">
        <v>218</v>
      </c>
      <c r="H69" s="171"/>
      <c r="I69" s="172"/>
      <c r="J69" s="144"/>
      <c r="K69" s="97"/>
      <c r="L69" s="168" t="s">
        <v>337</v>
      </c>
    </row>
    <row r="70" spans="1:12" ht="33" customHeight="1" x14ac:dyDescent="0.2">
      <c r="A70" s="166" t="s">
        <v>318</v>
      </c>
      <c r="B70" s="159">
        <v>110</v>
      </c>
      <c r="C70" s="159">
        <v>10062526988</v>
      </c>
      <c r="D70" s="103" t="s">
        <v>268</v>
      </c>
      <c r="E70" s="104" t="s">
        <v>269</v>
      </c>
      <c r="F70" s="95" t="s">
        <v>58</v>
      </c>
      <c r="G70" s="135" t="s">
        <v>201</v>
      </c>
      <c r="H70" s="171"/>
      <c r="I70" s="172"/>
      <c r="J70" s="144"/>
      <c r="K70" s="97"/>
      <c r="L70" s="168"/>
    </row>
    <row r="71" spans="1:12" ht="33" customHeight="1" x14ac:dyDescent="0.2">
      <c r="A71" s="166" t="s">
        <v>318</v>
      </c>
      <c r="B71" s="159">
        <v>113</v>
      </c>
      <c r="C71" s="159">
        <v>10034938875</v>
      </c>
      <c r="D71" s="103" t="s">
        <v>279</v>
      </c>
      <c r="E71" s="104" t="s">
        <v>280</v>
      </c>
      <c r="F71" s="95" t="s">
        <v>183</v>
      </c>
      <c r="G71" s="135" t="s">
        <v>93</v>
      </c>
      <c r="H71" s="171"/>
      <c r="I71" s="172"/>
      <c r="J71" s="144"/>
      <c r="K71" s="97"/>
      <c r="L71" s="168"/>
    </row>
    <row r="72" spans="1:12" ht="38.25" customHeight="1" x14ac:dyDescent="0.2">
      <c r="A72" s="166" t="s">
        <v>339</v>
      </c>
      <c r="B72" s="159">
        <v>21</v>
      </c>
      <c r="C72" s="159">
        <v>10053688268</v>
      </c>
      <c r="D72" s="103" t="s">
        <v>319</v>
      </c>
      <c r="E72" s="104" t="s">
        <v>320</v>
      </c>
      <c r="F72" s="95" t="s">
        <v>58</v>
      </c>
      <c r="G72" s="135" t="s">
        <v>93</v>
      </c>
      <c r="H72" s="171"/>
      <c r="I72" s="172"/>
      <c r="J72" s="144"/>
      <c r="K72" s="97"/>
      <c r="L72" s="168" t="s">
        <v>338</v>
      </c>
    </row>
    <row r="73" spans="1:12" ht="33" customHeight="1" x14ac:dyDescent="0.2">
      <c r="A73" s="166" t="s">
        <v>281</v>
      </c>
      <c r="B73" s="159">
        <v>12</v>
      </c>
      <c r="C73" s="159">
        <v>10089094985</v>
      </c>
      <c r="D73" s="103" t="s">
        <v>260</v>
      </c>
      <c r="E73" s="104" t="s">
        <v>261</v>
      </c>
      <c r="F73" s="95" t="s">
        <v>183</v>
      </c>
      <c r="G73" s="135" t="s">
        <v>61</v>
      </c>
      <c r="H73" s="171"/>
      <c r="I73" s="172"/>
      <c r="J73" s="144"/>
      <c r="K73" s="97"/>
      <c r="L73" s="168"/>
    </row>
    <row r="74" spans="1:12" ht="33" customHeight="1" x14ac:dyDescent="0.2">
      <c r="A74" s="166" t="s">
        <v>281</v>
      </c>
      <c r="B74" s="159">
        <v>13</v>
      </c>
      <c r="C74" s="159">
        <v>10092255771</v>
      </c>
      <c r="D74" s="103" t="s">
        <v>270</v>
      </c>
      <c r="E74" s="104" t="s">
        <v>271</v>
      </c>
      <c r="F74" s="95" t="s">
        <v>183</v>
      </c>
      <c r="G74" s="135" t="s">
        <v>61</v>
      </c>
      <c r="H74" s="171"/>
      <c r="I74" s="172"/>
      <c r="J74" s="144"/>
      <c r="K74" s="97"/>
      <c r="L74" s="168"/>
    </row>
    <row r="75" spans="1:12" ht="33" customHeight="1" x14ac:dyDescent="0.2">
      <c r="A75" s="166" t="s">
        <v>281</v>
      </c>
      <c r="B75" s="159">
        <v>20</v>
      </c>
      <c r="C75" s="159">
        <v>10036058217</v>
      </c>
      <c r="D75" s="103" t="s">
        <v>321</v>
      </c>
      <c r="E75" s="104" t="s">
        <v>322</v>
      </c>
      <c r="F75" s="95" t="s">
        <v>183</v>
      </c>
      <c r="G75" s="135" t="s">
        <v>93</v>
      </c>
      <c r="H75" s="171"/>
      <c r="I75" s="172"/>
      <c r="J75" s="144"/>
      <c r="K75" s="97"/>
      <c r="L75" s="168"/>
    </row>
    <row r="76" spans="1:12" ht="33" customHeight="1" x14ac:dyDescent="0.2">
      <c r="A76" s="166" t="s">
        <v>281</v>
      </c>
      <c r="B76" s="159">
        <v>46</v>
      </c>
      <c r="C76" s="159">
        <v>10014375885</v>
      </c>
      <c r="D76" s="103" t="s">
        <v>323</v>
      </c>
      <c r="E76" s="104" t="s">
        <v>324</v>
      </c>
      <c r="F76" s="95" t="s">
        <v>183</v>
      </c>
      <c r="G76" s="135" t="s">
        <v>325</v>
      </c>
      <c r="H76" s="171"/>
      <c r="I76" s="172"/>
      <c r="J76" s="144"/>
      <c r="K76" s="97"/>
      <c r="L76" s="168"/>
    </row>
    <row r="77" spans="1:12" ht="33" customHeight="1" x14ac:dyDescent="0.2">
      <c r="A77" s="166" t="s">
        <v>281</v>
      </c>
      <c r="B77" s="159">
        <v>111</v>
      </c>
      <c r="C77" s="159">
        <v>10063327543</v>
      </c>
      <c r="D77" s="103" t="s">
        <v>326</v>
      </c>
      <c r="E77" s="104" t="s">
        <v>327</v>
      </c>
      <c r="F77" s="95" t="s">
        <v>58</v>
      </c>
      <c r="G77" s="135" t="s">
        <v>201</v>
      </c>
      <c r="H77" s="171"/>
      <c r="I77" s="172"/>
      <c r="J77" s="144"/>
      <c r="K77" s="97"/>
      <c r="L77" s="168"/>
    </row>
    <row r="78" spans="1:12" ht="33" customHeight="1" x14ac:dyDescent="0.2">
      <c r="A78" s="166" t="s">
        <v>281</v>
      </c>
      <c r="B78" s="159">
        <v>43</v>
      </c>
      <c r="C78" s="159">
        <v>10014388417</v>
      </c>
      <c r="D78" s="103" t="s">
        <v>328</v>
      </c>
      <c r="E78" s="104" t="s">
        <v>329</v>
      </c>
      <c r="F78" s="95" t="s">
        <v>183</v>
      </c>
      <c r="G78" s="135" t="s">
        <v>98</v>
      </c>
      <c r="H78" s="171"/>
      <c r="I78" s="172"/>
      <c r="J78" s="144"/>
      <c r="K78" s="97"/>
      <c r="L78" s="168"/>
    </row>
    <row r="79" spans="1:12" ht="33" customHeight="1" x14ac:dyDescent="0.2">
      <c r="A79" s="166" t="s">
        <v>281</v>
      </c>
      <c r="B79" s="159">
        <v>44</v>
      </c>
      <c r="C79" s="159">
        <v>10036097623</v>
      </c>
      <c r="D79" s="103" t="s">
        <v>330</v>
      </c>
      <c r="E79" s="104" t="s">
        <v>331</v>
      </c>
      <c r="F79" s="95" t="s">
        <v>183</v>
      </c>
      <c r="G79" s="135" t="s">
        <v>98</v>
      </c>
      <c r="H79" s="171"/>
      <c r="I79" s="172"/>
      <c r="J79" s="144"/>
      <c r="K79" s="97"/>
      <c r="L79" s="168"/>
    </row>
    <row r="80" spans="1:12" ht="33" customHeight="1" x14ac:dyDescent="0.2">
      <c r="A80" s="166" t="s">
        <v>281</v>
      </c>
      <c r="B80" s="159">
        <v>45</v>
      </c>
      <c r="C80" s="159">
        <v>10036052860</v>
      </c>
      <c r="D80" s="103" t="s">
        <v>332</v>
      </c>
      <c r="E80" s="104" t="s">
        <v>333</v>
      </c>
      <c r="F80" s="95" t="s">
        <v>183</v>
      </c>
      <c r="G80" s="135" t="s">
        <v>98</v>
      </c>
      <c r="H80" s="171"/>
      <c r="I80" s="172"/>
      <c r="J80" s="144"/>
      <c r="K80" s="97"/>
      <c r="L80" s="168"/>
    </row>
    <row r="81" spans="1:12" ht="33" customHeight="1" thickBot="1" x14ac:dyDescent="0.25">
      <c r="A81" s="173" t="s">
        <v>281</v>
      </c>
      <c r="B81" s="174">
        <v>38</v>
      </c>
      <c r="C81" s="174">
        <v>10015338310</v>
      </c>
      <c r="D81" s="175" t="s">
        <v>334</v>
      </c>
      <c r="E81" s="176" t="s">
        <v>335</v>
      </c>
      <c r="F81" s="177" t="s">
        <v>183</v>
      </c>
      <c r="G81" s="178" t="s">
        <v>98</v>
      </c>
      <c r="H81" s="179"/>
      <c r="I81" s="180"/>
      <c r="J81" s="181"/>
      <c r="K81" s="182"/>
      <c r="L81" s="183"/>
    </row>
    <row r="82" spans="1:12" ht="6.75" customHeight="1" thickTop="1" thickBot="1" x14ac:dyDescent="0.25">
      <c r="A82" s="160"/>
      <c r="B82" s="161"/>
      <c r="C82" s="161"/>
      <c r="D82" s="162"/>
      <c r="E82" s="163"/>
      <c r="F82" s="107"/>
      <c r="G82" s="164"/>
      <c r="H82" s="165"/>
      <c r="I82" s="165"/>
      <c r="J82" s="165"/>
      <c r="K82" s="165"/>
      <c r="L82" s="165"/>
    </row>
    <row r="83" spans="1:12" ht="15.75" thickTop="1" x14ac:dyDescent="0.2">
      <c r="A83" s="228" t="s">
        <v>48</v>
      </c>
      <c r="B83" s="229"/>
      <c r="C83" s="229"/>
      <c r="D83" s="229"/>
      <c r="E83" s="229"/>
      <c r="F83" s="229"/>
      <c r="G83" s="229" t="s">
        <v>49</v>
      </c>
      <c r="H83" s="229"/>
      <c r="I83" s="229"/>
      <c r="J83" s="229"/>
      <c r="K83" s="229"/>
      <c r="L83" s="230"/>
    </row>
    <row r="84" spans="1:12" x14ac:dyDescent="0.2">
      <c r="A84" s="169" t="s">
        <v>340</v>
      </c>
      <c r="B84" s="109"/>
      <c r="C84" s="110"/>
      <c r="D84" s="109"/>
      <c r="E84" s="111"/>
      <c r="F84" s="112"/>
      <c r="G84" s="113" t="s">
        <v>173</v>
      </c>
      <c r="H84" s="170">
        <v>18</v>
      </c>
      <c r="I84" s="115"/>
      <c r="J84" s="116"/>
      <c r="K84" s="136" t="s">
        <v>181</v>
      </c>
      <c r="L84" s="118">
        <f>COUNTIF(F23:F81,"ЗМС")</f>
        <v>0</v>
      </c>
    </row>
    <row r="85" spans="1:12" x14ac:dyDescent="0.2">
      <c r="A85" s="169" t="s">
        <v>341</v>
      </c>
      <c r="B85" s="109"/>
      <c r="C85" s="119"/>
      <c r="D85" s="109"/>
      <c r="E85" s="120"/>
      <c r="F85" s="121"/>
      <c r="G85" s="122" t="s">
        <v>174</v>
      </c>
      <c r="H85" s="114">
        <f>H86+H91</f>
        <v>59</v>
      </c>
      <c r="I85" s="123"/>
      <c r="J85" s="124"/>
      <c r="K85" s="136" t="s">
        <v>182</v>
      </c>
      <c r="L85" s="118">
        <f>COUNTIF(F23:F81,"МСМК")</f>
        <v>4</v>
      </c>
    </row>
    <row r="86" spans="1:12" x14ac:dyDescent="0.2">
      <c r="A86" s="169" t="s">
        <v>230</v>
      </c>
      <c r="B86" s="109"/>
      <c r="C86" s="125"/>
      <c r="D86" s="109"/>
      <c r="E86" s="120"/>
      <c r="F86" s="121"/>
      <c r="G86" s="122" t="s">
        <v>175</v>
      </c>
      <c r="H86" s="114">
        <f>H87+H88+H89+H90</f>
        <v>50</v>
      </c>
      <c r="I86" s="123"/>
      <c r="J86" s="124"/>
      <c r="K86" s="136" t="s">
        <v>183</v>
      </c>
      <c r="L86" s="118">
        <f>COUNTIF(F23:F81,"МС")</f>
        <v>37</v>
      </c>
    </row>
    <row r="87" spans="1:12" x14ac:dyDescent="0.2">
      <c r="A87" s="169" t="s">
        <v>342</v>
      </c>
      <c r="B87" s="109"/>
      <c r="C87" s="125"/>
      <c r="D87" s="109"/>
      <c r="E87" s="120"/>
      <c r="F87" s="121"/>
      <c r="G87" s="122" t="s">
        <v>176</v>
      </c>
      <c r="H87" s="114">
        <f>COUNT(A23:A190)</f>
        <v>43</v>
      </c>
      <c r="I87" s="123"/>
      <c r="J87" s="124"/>
      <c r="K87" s="117" t="s">
        <v>58</v>
      </c>
      <c r="L87" s="118">
        <f>COUNTIF(F23:F81,"КМС")</f>
        <v>18</v>
      </c>
    </row>
    <row r="88" spans="1:12" x14ac:dyDescent="0.2">
      <c r="A88" s="108"/>
      <c r="B88" s="109"/>
      <c r="C88" s="125"/>
      <c r="D88" s="109"/>
      <c r="E88" s="120"/>
      <c r="F88" s="121"/>
      <c r="G88" s="122" t="s">
        <v>177</v>
      </c>
      <c r="H88" s="114">
        <f>COUNTIF(A23:A189,"ЛИМ")</f>
        <v>0</v>
      </c>
      <c r="I88" s="123"/>
      <c r="J88" s="124"/>
      <c r="K88" s="117" t="s">
        <v>167</v>
      </c>
      <c r="L88" s="118">
        <f>COUNTIF(F23:F81,"1 СР")</f>
        <v>0</v>
      </c>
    </row>
    <row r="89" spans="1:12" x14ac:dyDescent="0.2">
      <c r="A89" s="108"/>
      <c r="B89" s="109"/>
      <c r="C89" s="109"/>
      <c r="D89" s="109"/>
      <c r="E89" s="120"/>
      <c r="F89" s="121"/>
      <c r="G89" s="122" t="s">
        <v>178</v>
      </c>
      <c r="H89" s="114">
        <f>COUNTIF(A23:A189,"НФ")</f>
        <v>6</v>
      </c>
      <c r="I89" s="123"/>
      <c r="J89" s="124"/>
      <c r="K89" s="117" t="s">
        <v>166</v>
      </c>
      <c r="L89" s="118">
        <f>COUNTIF(F23:F81,"2 СР")</f>
        <v>0</v>
      </c>
    </row>
    <row r="90" spans="1:12" x14ac:dyDescent="0.2">
      <c r="A90" s="108"/>
      <c r="B90" s="109"/>
      <c r="C90" s="109"/>
      <c r="D90" s="109"/>
      <c r="E90" s="120"/>
      <c r="F90" s="121"/>
      <c r="G90" s="122" t="s">
        <v>179</v>
      </c>
      <c r="H90" s="114">
        <f>COUNTIF(A23:A189,"ДСКВ")</f>
        <v>1</v>
      </c>
      <c r="I90" s="123"/>
      <c r="J90" s="124"/>
      <c r="K90" s="117" t="s">
        <v>165</v>
      </c>
      <c r="L90" s="118">
        <f>COUNTIF(F23:F82,"3 СР")</f>
        <v>0</v>
      </c>
    </row>
    <row r="91" spans="1:12" x14ac:dyDescent="0.2">
      <c r="A91" s="108"/>
      <c r="B91" s="109"/>
      <c r="C91" s="109"/>
      <c r="D91" s="109"/>
      <c r="E91" s="126"/>
      <c r="F91" s="127"/>
      <c r="G91" s="122" t="s">
        <v>180</v>
      </c>
      <c r="H91" s="114">
        <f>COUNTIF(A23:A189,"НС")</f>
        <v>9</v>
      </c>
      <c r="I91" s="128"/>
      <c r="J91" s="129"/>
      <c r="K91" s="136"/>
      <c r="L91" s="137"/>
    </row>
    <row r="92" spans="1:12" x14ac:dyDescent="0.2">
      <c r="A92" s="108"/>
      <c r="B92" s="130"/>
      <c r="C92" s="130"/>
      <c r="D92" s="109"/>
      <c r="E92" s="131"/>
      <c r="F92" s="138"/>
      <c r="G92" s="138"/>
      <c r="H92" s="139"/>
      <c r="I92" s="140"/>
      <c r="J92" s="141"/>
      <c r="K92" s="138"/>
      <c r="L92" s="132"/>
    </row>
    <row r="93" spans="1:12" ht="15.75" x14ac:dyDescent="0.2">
      <c r="A93" s="233" t="s">
        <v>50</v>
      </c>
      <c r="B93" s="226"/>
      <c r="C93" s="226"/>
      <c r="D93" s="226"/>
      <c r="E93" s="226" t="s">
        <v>51</v>
      </c>
      <c r="F93" s="226"/>
      <c r="G93" s="226"/>
      <c r="H93" s="226" t="s">
        <v>52</v>
      </c>
      <c r="I93" s="226"/>
      <c r="J93" s="226"/>
      <c r="K93" s="226" t="s">
        <v>282</v>
      </c>
      <c r="L93" s="227"/>
    </row>
    <row r="94" spans="1:12" x14ac:dyDescent="0.2">
      <c r="A94" s="235"/>
      <c r="B94" s="236"/>
      <c r="C94" s="236"/>
      <c r="D94" s="236"/>
      <c r="E94" s="236"/>
      <c r="F94" s="237"/>
      <c r="G94" s="237"/>
      <c r="H94" s="237"/>
      <c r="I94" s="237"/>
      <c r="J94" s="237"/>
      <c r="K94" s="237"/>
      <c r="L94" s="238"/>
    </row>
    <row r="95" spans="1:12" x14ac:dyDescent="0.2">
      <c r="A95" s="133"/>
      <c r="B95" s="142"/>
      <c r="C95" s="142"/>
      <c r="D95" s="142"/>
      <c r="E95" s="143"/>
      <c r="F95" s="142"/>
      <c r="G95" s="142"/>
      <c r="H95" s="139"/>
      <c r="I95" s="139"/>
      <c r="J95" s="142"/>
      <c r="K95" s="142"/>
      <c r="L95" s="134"/>
    </row>
    <row r="96" spans="1:12" x14ac:dyDescent="0.2">
      <c r="A96" s="147"/>
      <c r="B96" s="148"/>
      <c r="C96" s="148"/>
      <c r="D96" s="148"/>
      <c r="E96" s="143"/>
      <c r="F96" s="148"/>
      <c r="G96" s="148"/>
      <c r="H96" s="139"/>
      <c r="I96" s="139"/>
      <c r="J96" s="148"/>
      <c r="K96" s="148"/>
      <c r="L96" s="149"/>
    </row>
    <row r="97" spans="1:12" x14ac:dyDescent="0.2">
      <c r="A97" s="133"/>
      <c r="B97" s="142"/>
      <c r="C97" s="142"/>
      <c r="D97" s="142"/>
      <c r="E97" s="143"/>
      <c r="F97" s="142"/>
      <c r="G97" s="142"/>
      <c r="H97" s="139"/>
      <c r="I97" s="139"/>
      <c r="J97" s="142"/>
      <c r="K97" s="142"/>
      <c r="L97" s="134"/>
    </row>
    <row r="98" spans="1:12" x14ac:dyDescent="0.2">
      <c r="A98" s="235"/>
      <c r="B98" s="236"/>
      <c r="C98" s="236"/>
      <c r="D98" s="236"/>
      <c r="E98" s="236"/>
      <c r="F98" s="236"/>
      <c r="G98" s="236"/>
      <c r="H98" s="236"/>
      <c r="I98" s="236"/>
      <c r="J98" s="236"/>
      <c r="K98" s="236"/>
      <c r="L98" s="239"/>
    </row>
    <row r="99" spans="1:12" x14ac:dyDescent="0.2">
      <c r="A99" s="235"/>
      <c r="B99" s="236"/>
      <c r="C99" s="236"/>
      <c r="D99" s="236"/>
      <c r="E99" s="236"/>
      <c r="F99" s="240"/>
      <c r="G99" s="240"/>
      <c r="H99" s="240"/>
      <c r="I99" s="240"/>
      <c r="J99" s="240"/>
      <c r="K99" s="240"/>
      <c r="L99" s="241"/>
    </row>
    <row r="100" spans="1:12" ht="13.5" thickBot="1" x14ac:dyDescent="0.25">
      <c r="A100" s="234"/>
      <c r="B100" s="231"/>
      <c r="C100" s="231"/>
      <c r="D100" s="231"/>
      <c r="E100" s="231" t="str">
        <f>G17</f>
        <v>Кавун И.А. (1К, Краснодарский край)</v>
      </c>
      <c r="F100" s="231"/>
      <c r="G100" s="231"/>
      <c r="H100" s="231" t="str">
        <f>G18</f>
        <v>Кавун С.М. (1К, Краснодарский край)</v>
      </c>
      <c r="I100" s="231"/>
      <c r="J100" s="231"/>
      <c r="K100" s="231" t="str">
        <f>G19</f>
        <v>Мельник А.И. (ВК, Краснодарский край)</v>
      </c>
      <c r="L100" s="232"/>
    </row>
    <row r="101" spans="1:12" ht="13.5" thickTop="1" x14ac:dyDescent="0.2"/>
  </sheetData>
  <sortState ref="A23:U120">
    <sortCondition ref="A23:A120"/>
  </sortState>
  <mergeCells count="40">
    <mergeCell ref="K100:L100"/>
    <mergeCell ref="A93:D93"/>
    <mergeCell ref="A100:D100"/>
    <mergeCell ref="E93:G93"/>
    <mergeCell ref="E100:G100"/>
    <mergeCell ref="H93:J93"/>
    <mergeCell ref="H100:J100"/>
    <mergeCell ref="A94:E94"/>
    <mergeCell ref="F94:L94"/>
    <mergeCell ref="A98:E98"/>
    <mergeCell ref="F98:L98"/>
    <mergeCell ref="A99:E99"/>
    <mergeCell ref="F99:L99"/>
    <mergeCell ref="K93:L93"/>
    <mergeCell ref="A83:F83"/>
    <mergeCell ref="G83:L83"/>
    <mergeCell ref="I21:I22"/>
    <mergeCell ref="J21:J22"/>
    <mergeCell ref="A1:L1"/>
    <mergeCell ref="A2:L2"/>
    <mergeCell ref="A3:L3"/>
    <mergeCell ref="A4:L4"/>
    <mergeCell ref="A6:L6"/>
    <mergeCell ref="A5:L5"/>
    <mergeCell ref="A7:L7"/>
    <mergeCell ref="H15:L15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5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4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 гонка</vt:lpstr>
      <vt:lpstr>'гр гонка'!Заголовки_для_печати</vt:lpstr>
      <vt:lpstr>'Стартовый протокол'!Заголовки_для_печати</vt:lpstr>
      <vt:lpstr>'гр гонка'!Область_печати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2022-09-08T12:39:05Z</dcterms:modified>
</cp:coreProperties>
</file>