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andr\OneDrive\Рабочий стол\Проведение соревнований\ПР 13-14, ВС, Москва, 02-05.08.2024\НА САЙТ\"/>
    </mc:Choice>
  </mc:AlternateContent>
  <xr:revisionPtr revIDLastSave="0" documentId="13_ncr:1_{AC74FE44-21B5-42E2-BD7A-F89ABC2459F7}" xr6:coauthVersionLast="47" xr6:coauthVersionMax="47" xr10:uidLastSave="{00000000-0000-0000-0000-000000000000}"/>
  <bookViews>
    <workbookView xWindow="8916" yWindow="1128" windowWidth="13236" windowHeight="10908" tabRatio="787" firstSheet="1" activeTab="5" xr2:uid="{00000000-000D-0000-FFFF-FFFF00000000}"/>
  </bookViews>
  <sheets>
    <sheet name="Итог Муж" sheetId="126" r:id="rId1"/>
    <sheet name="Итог Жен" sheetId="124" r:id="rId2"/>
    <sheet name="Итог Юниоры" sheetId="128" r:id="rId3"/>
    <sheet name="Итог Юниорки" sheetId="129" r:id="rId4"/>
    <sheet name="Итог Юноши" sheetId="130" r:id="rId5"/>
    <sheet name="Итог Девушки" sheetId="131" r:id="rId6"/>
  </sheets>
  <definedNames>
    <definedName name="Print_Area" localSheetId="5">'Итог Девушки'!$A$1:$N$42</definedName>
    <definedName name="Print_Area" localSheetId="1">'Итог Жен'!$A$1:$N$46</definedName>
    <definedName name="Print_Area" localSheetId="0">'Итог Муж'!$A$1:$N$45</definedName>
    <definedName name="Print_Area" localSheetId="3">'Итог Юниорки'!$A$1:$N$42</definedName>
    <definedName name="Print_Area" localSheetId="2">'Итог Юниоры'!$A$1:$N$46</definedName>
    <definedName name="Print_Area" localSheetId="4">'Итог Юноши'!$A$1:$N$45</definedName>
    <definedName name="Print_Titles" localSheetId="5">'Итог Девушки'!$22:$22</definedName>
    <definedName name="Print_Titles" localSheetId="1">'Итог Жен'!$22:$22</definedName>
    <definedName name="Print_Titles" localSheetId="0">'Итог Муж'!$22:$22</definedName>
    <definedName name="Print_Titles" localSheetId="3">'Итог Юниорки'!$22:$22</definedName>
    <definedName name="Print_Titles" localSheetId="2">'Итог Юниоры'!$22:$22</definedName>
    <definedName name="Print_Titles" localSheetId="4">'Итог Юноши'!$22:$22</definedName>
    <definedName name="_xlnm.Print_Area" localSheetId="5">'Итог Девушки'!$A$1:$N$46</definedName>
    <definedName name="_xlnm.Print_Area" localSheetId="1">'Итог Жен'!$A$1:$N$51</definedName>
    <definedName name="_xlnm.Print_Area" localSheetId="0">'Итог Муж'!$A$1:$N$49</definedName>
    <definedName name="_xlnm.Print_Area" localSheetId="3">'Итог Юниорки'!$A$1:$N$46</definedName>
    <definedName name="_xlnm.Print_Area" localSheetId="2">'Итог Юниоры'!$A$1:$N$50</definedName>
    <definedName name="_xlnm.Print_Area" localSheetId="4">'Итог Юноши'!$A$1:$N$49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1" i="129" l="1"/>
  <c r="N32" i="131"/>
  <c r="N31" i="131"/>
  <c r="N36" i="130"/>
  <c r="N35" i="130"/>
  <c r="N34" i="130"/>
  <c r="M42" i="131"/>
  <c r="H42" i="131"/>
  <c r="E42" i="131"/>
  <c r="A42" i="131"/>
  <c r="M36" i="131"/>
  <c r="H36" i="131"/>
  <c r="E36" i="131"/>
  <c r="A36" i="131"/>
  <c r="I32" i="131" s="1"/>
  <c r="N34" i="131"/>
  <c r="I34" i="131"/>
  <c r="N33" i="131"/>
  <c r="I33" i="131"/>
  <c r="N30" i="131"/>
  <c r="N29" i="131"/>
  <c r="N28" i="131"/>
  <c r="M45" i="130"/>
  <c r="H45" i="130"/>
  <c r="E45" i="130"/>
  <c r="A45" i="130"/>
  <c r="M39" i="130"/>
  <c r="H39" i="130"/>
  <c r="E39" i="130"/>
  <c r="A39" i="130"/>
  <c r="I37" i="130" s="1"/>
  <c r="N37" i="130"/>
  <c r="N33" i="130"/>
  <c r="N32" i="130"/>
  <c r="N31" i="130"/>
  <c r="N38" i="128"/>
  <c r="N37" i="128"/>
  <c r="N34" i="128"/>
  <c r="N36" i="128"/>
  <c r="N35" i="128"/>
  <c r="M42" i="129"/>
  <c r="H42" i="129"/>
  <c r="E42" i="129"/>
  <c r="A42" i="129"/>
  <c r="M36" i="129"/>
  <c r="H36" i="129"/>
  <c r="E36" i="129"/>
  <c r="N34" i="129" s="1"/>
  <c r="A36" i="129"/>
  <c r="N33" i="129"/>
  <c r="N32" i="129"/>
  <c r="N30" i="129"/>
  <c r="N29" i="129"/>
  <c r="M46" i="128"/>
  <c r="H46" i="128"/>
  <c r="E46" i="128"/>
  <c r="N32" i="128" s="1"/>
  <c r="A46" i="128"/>
  <c r="M40" i="128"/>
  <c r="H40" i="128"/>
  <c r="E40" i="128"/>
  <c r="A40" i="128"/>
  <c r="I38" i="128"/>
  <c r="N33" i="128"/>
  <c r="N34" i="124"/>
  <c r="N36" i="126"/>
  <c r="N35" i="126"/>
  <c r="N34" i="126"/>
  <c r="N33" i="126"/>
  <c r="N28" i="129" l="1"/>
  <c r="I34" i="129"/>
  <c r="I35" i="130"/>
  <c r="I36" i="130"/>
  <c r="I37" i="128"/>
  <c r="I32" i="129"/>
  <c r="I33" i="129"/>
  <c r="I36" i="128"/>
  <c r="N38" i="124" l="1"/>
  <c r="N37" i="124"/>
  <c r="N36" i="124"/>
  <c r="N35" i="124"/>
  <c r="N33" i="124"/>
  <c r="N32" i="126"/>
  <c r="M45" i="126" l="1"/>
  <c r="H45" i="126"/>
  <c r="E45" i="126"/>
  <c r="A45" i="126"/>
  <c r="M39" i="126"/>
  <c r="H39" i="126"/>
  <c r="E39" i="126"/>
  <c r="A39" i="126"/>
  <c r="I37" i="126" s="1"/>
  <c r="M46" i="124"/>
  <c r="H46" i="124"/>
  <c r="E46" i="124"/>
  <c r="A46" i="124"/>
  <c r="I36" i="124" s="1"/>
  <c r="M40" i="124"/>
  <c r="H40" i="124"/>
  <c r="E40" i="124"/>
  <c r="A40" i="124"/>
  <c r="N32" i="124" l="1"/>
  <c r="N37" i="126"/>
  <c r="N31" i="126"/>
  <c r="I37" i="124"/>
  <c r="I35" i="126"/>
  <c r="I36" i="126"/>
  <c r="I38" i="124"/>
</calcChain>
</file>

<file path=xl/sharedStrings.xml><?xml version="1.0" encoding="utf-8"?>
<sst xmlns="http://schemas.openxmlformats.org/spreadsheetml/2006/main" count="498" uniqueCount="141">
  <si>
    <t>Министерство спорта Российской Федерации</t>
  </si>
  <si>
    <t>ТЕХНИЧЕСКИЕ ДАННЫЕ ТРАССЫ:</t>
  </si>
  <si>
    <t>ФАМИЛИЯ ИМЯ</t>
  </si>
  <si>
    <t>ПОГОДНЫЕ УСЛОВИЯ</t>
  </si>
  <si>
    <t>СТАТИСТИКА ГОНКИ</t>
  </si>
  <si>
    <t>МЕСТО</t>
  </si>
  <si>
    <t>РАЗРЯД,
ЗВАНИЕ</t>
  </si>
  <si>
    <t>ИНФОРМАЦИЯ О ЖЮРИ И ГСК СОРЕВНОВАНИЙ:</t>
  </si>
  <si>
    <t>Федерация велосипедного спорта России</t>
  </si>
  <si>
    <t>НОМЕР</t>
  </si>
  <si>
    <t>ТЕРРИТОРИАЛЬНАЯ ПРИНАДЛЕЖНОСТЬ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</si>
  <si>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</si>
  <si>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</si>
  <si>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</si>
  <si>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</si>
  <si>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</si>
  <si>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МС</t>
  </si>
  <si>
    <t>Заявлено</t>
  </si>
  <si>
    <t>Стартовало</t>
  </si>
  <si>
    <t>Финишировало</t>
  </si>
  <si>
    <t>Н. финишировало</t>
  </si>
  <si>
    <t>Н. стартовало</t>
  </si>
  <si>
    <t>ЗМС</t>
  </si>
  <si>
    <t>КМС</t>
  </si>
  <si>
    <t>Субъектов РФ</t>
  </si>
  <si>
    <t>1 СР</t>
  </si>
  <si>
    <t>ДАТА РОЖД.</t>
  </si>
  <si>
    <t>Дисквалифицировано</t>
  </si>
  <si>
    <t>UCI ID</t>
  </si>
  <si>
    <t>ВЫПОЛНЕНИЕ НТУ ЕВСК</t>
  </si>
  <si>
    <t/>
  </si>
  <si>
    <t>Москва</t>
  </si>
  <si>
    <t>3 СР</t>
  </si>
  <si>
    <t>2 СР</t>
  </si>
  <si>
    <t>ФСО</t>
  </si>
  <si>
    <t>Осадки: н. дождь</t>
  </si>
  <si>
    <t>ВЫСОТА СТАРТОВОЙ ГОРЫ (HD)(м):</t>
  </si>
  <si>
    <t>Московская область</t>
  </si>
  <si>
    <t>ВМХ - фристайл - парк ( или парк - смешанный )</t>
  </si>
  <si>
    <t>МАЛЫШЕВА Елена</t>
  </si>
  <si>
    <t>1 попытка</t>
  </si>
  <si>
    <t>2 попытка</t>
  </si>
  <si>
    <t>КОНТРОЛЬНОЕ ВРЕМЯ (МИН):</t>
  </si>
  <si>
    <t>БАЛЛЫ И МЕСТО В КВАЛИФИКАЦИИ</t>
  </si>
  <si>
    <t>БАЛЛЫ В ФИНАЛАХ</t>
  </si>
  <si>
    <t>ИТОГОВЫЕ БАЛЛЫ</t>
  </si>
  <si>
    <t>АНДРИЯНОВ А.С. (ВК, г. МОСКВА)</t>
  </si>
  <si>
    <t>Мужчины</t>
  </si>
  <si>
    <t>ГАЛКИН Дмитрий</t>
  </si>
  <si>
    <t>08.11.2003</t>
  </si>
  <si>
    <t>УОР №1</t>
  </si>
  <si>
    <t>ГРАМАШОВА Алина</t>
  </si>
  <si>
    <t>22.03.2003</t>
  </si>
  <si>
    <t>ЦСП ОВС, УОР № 1</t>
  </si>
  <si>
    <t>21.11.1999</t>
  </si>
  <si>
    <t>СОКОЛОВ Игорь</t>
  </si>
  <si>
    <t>30.01.2004</t>
  </si>
  <si>
    <t>СЕМИН Илья</t>
  </si>
  <si>
    <t>30.03.1999</t>
  </si>
  <si>
    <t>101 400 392 87</t>
  </si>
  <si>
    <t>101 194 961 02</t>
  </si>
  <si>
    <t>100 663 994 13</t>
  </si>
  <si>
    <t>101 400 393 85</t>
  </si>
  <si>
    <t>100 846 498 60</t>
  </si>
  <si>
    <t>Самарская область</t>
  </si>
  <si>
    <t>ГАУ ДО СО СШОР №7</t>
  </si>
  <si>
    <t>РИЗАЕВА Дарья</t>
  </si>
  <si>
    <t>13.10.1996</t>
  </si>
  <si>
    <t>100 973 814 15</t>
  </si>
  <si>
    <t>ГБУ ДО "Московская академия велосипедного спорта"</t>
  </si>
  <si>
    <t>29.10.1989</t>
  </si>
  <si>
    <t>100 661 986 42</t>
  </si>
  <si>
    <t>Женщины</t>
  </si>
  <si>
    <t>НС</t>
  </si>
  <si>
    <t xml:space="preserve">Температура: </t>
  </si>
  <si>
    <t xml:space="preserve">Влажность: </t>
  </si>
  <si>
    <t xml:space="preserve">Ветер: </t>
  </si>
  <si>
    <t>НОВОСЕЛОВ Максим</t>
  </si>
  <si>
    <t>1 сп.р.</t>
  </si>
  <si>
    <t>УОР № 1</t>
  </si>
  <si>
    <t>Департамент спорта города Москвы</t>
  </si>
  <si>
    <t>Федерация велосипедного спорта в городе Москве</t>
  </si>
  <si>
    <t>МЕСТО ПРОВЕДЕНИЯ: г. Москва</t>
  </si>
  <si>
    <t>101 202 281 47</t>
  </si>
  <si>
    <t>ПАРШИН Алексей</t>
  </si>
  <si>
    <t>101 197 775 03</t>
  </si>
  <si>
    <t>ЧЕРНЯВСКАЯ Софья</t>
  </si>
  <si>
    <t>101 443 401 25</t>
  </si>
  <si>
    <t>КОРАБЕЛЬЩИКОВА Татьяна</t>
  </si>
  <si>
    <t>101 318 626 80</t>
  </si>
  <si>
    <t>БЛИНОВА Анастасия</t>
  </si>
  <si>
    <t>ИТОГОВЫЙ ПРОТОКОЛ</t>
  </si>
  <si>
    <t>ВСЕРОССИЙСКИЕ СОРЕВНОВАНИЯ</t>
  </si>
  <si>
    <t>ДАТА ПРОВЕДЕНИЯ: 02 августа - 05 августа 2024 года</t>
  </si>
  <si>
    <t>МАЛАХОВ Р.А. (1 К, г. ИЖЕВСК)</t>
  </si>
  <si>
    <t>НАЗВАНИЕ ТРАССЫ / РЕГ.НОМЕР: СК "Лужники"</t>
  </si>
  <si>
    <t xml:space="preserve">НАЗВАНИЕ ТРАССЫ / РЕГ.НОМЕР: СК "Лужники" </t>
  </si>
  <si>
    <t>101 376 034 73</t>
  </si>
  <si>
    <t>ГАДРШИНА Айлин</t>
  </si>
  <si>
    <t>101 299 599 74</t>
  </si>
  <si>
    <t>КОБЯКОВА Екатерина</t>
  </si>
  <si>
    <t>101 299 678 56</t>
  </si>
  <si>
    <t>СОСНОВИКОВ Семён</t>
  </si>
  <si>
    <t>26.04.2006</t>
  </si>
  <si>
    <t>101 376 025 64</t>
  </si>
  <si>
    <t>ПАВЛЕНКО Пётр</t>
  </si>
  <si>
    <t>11.01.2006</t>
  </si>
  <si>
    <t>101 300 409 11</t>
  </si>
  <si>
    <t>МИЗИН Дмитрий</t>
  </si>
  <si>
    <t>Омская область</t>
  </si>
  <si>
    <t>"СШОР "Академия велоспорта"</t>
  </si>
  <si>
    <t>101 376 293 41</t>
  </si>
  <si>
    <t>КОЛДАЕВ Юрий</t>
  </si>
  <si>
    <t>101 376 303 51</t>
  </si>
  <si>
    <t>ЗАХАРОВ Никита</t>
  </si>
  <si>
    <t>2 сп.р.</t>
  </si>
  <si>
    <t>101 429 313 02</t>
  </si>
  <si>
    <t>ВАСИНА Полина</t>
  </si>
  <si>
    <t>101 500 472 60</t>
  </si>
  <si>
    <t>ТЕРЕШКОВА Мария</t>
  </si>
  <si>
    <t>101 376 016 55</t>
  </si>
  <si>
    <t>ДЬЯЧЕНКО Илья</t>
  </si>
  <si>
    <t>23.07.2009</t>
  </si>
  <si>
    <t>101 300 133 26</t>
  </si>
  <si>
    <t>СЕЛИВАНОВ Владислав</t>
  </si>
  <si>
    <t>101 376 012 51</t>
  </si>
  <si>
    <t>РОДИОНЕНКО Ярослав</t>
  </si>
  <si>
    <t>101 376 020 59</t>
  </si>
  <si>
    <t>ШУРХАЙ Степан</t>
  </si>
  <si>
    <t>101 376 083 25</t>
  </si>
  <si>
    <t>МАРТАКОВ Евгений</t>
  </si>
  <si>
    <t>101 300 128 21</t>
  </si>
  <si>
    <t>ГАРАГУЛЯ Артём</t>
  </si>
  <si>
    <t>19.07.2009</t>
  </si>
  <si>
    <t>№ ЕКП 2024: 2008770021019384</t>
  </si>
  <si>
    <t>№ ВРВС: 0080061612Я</t>
  </si>
  <si>
    <t>нс</t>
  </si>
  <si>
    <t>Юниоры 17-18 лет</t>
  </si>
  <si>
    <t>Юниорки 17-18 лет</t>
  </si>
  <si>
    <t>Юноши 15-16 лет</t>
  </si>
  <si>
    <t>Девушки 15-16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</si>
</sst>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"/>
  </numFmts>
  <fonts count="26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Arial Cyr"/>
      <charset val="204"/>
    </font>
    <font>
      <b/>
      <sz val="12"/>
      <color indexed="8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name val="Arial"/>
      <family val="2"/>
      <charset val="204"/>
    </font>
    <font>
      <b/>
      <sz val="20"/>
      <name val="Calibri"/>
      <family val="2"/>
      <charset val="204"/>
      <scheme val="minor"/>
    </font>
    <font>
      <sz val="2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name val="Calibri"/>
      <family val="2"/>
      <scheme val="minor"/>
    </font>
    <font>
      <sz val="12"/>
      <name val="Calibri"/>
      <family val="2"/>
      <scheme val="minor"/>
    </font>
    <font>
      <sz val="8"/>
      <name val="Arial"/>
      <family val="2"/>
      <charset val="204"/>
    </font>
    <font>
      <sz val="11"/>
      <name val="Calibri"/>
      <family val="2"/>
      <scheme val="minor"/>
    </font>
    <font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 style="thin">
        <color indexed="64"/>
      </right>
      <top/>
      <bottom/>
      <diagonal/>
    </border>
  </borders>
  <cellStyleXfs count="18">
    <xf numFmtId="0" fontId="0" fillId="0" borderId="0"/>
    <xf numFmtId="0" fontId="6" fillId="0" borderId="0"/>
    <xf numFmtId="0" fontId="5" fillId="0" borderId="0"/>
    <xf numFmtId="0" fontId="4" fillId="0" borderId="0"/>
    <xf numFmtId="0" fontId="13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7">
    <xf numFmtId="0" fontId="0" fillId="0" borderId="0" xfId="0"/>
    <xf numFmtId="0" fontId="7" fillId="0" borderId="1" xfId="2" applyFont="1" applyBorder="1" applyAlignment="1">
      <alignment vertical="center"/>
    </xf>
    <xf numFmtId="0" fontId="7" fillId="0" borderId="0" xfId="2" applyFont="1" applyAlignment="1">
      <alignment vertical="center"/>
    </xf>
    <xf numFmtId="0" fontId="11" fillId="0" borderId="0" xfId="2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9" fillId="0" borderId="0" xfId="2" applyFont="1" applyAlignment="1">
      <alignment vertical="center"/>
    </xf>
    <xf numFmtId="46" fontId="9" fillId="3" borderId="0" xfId="3" applyNumberFormat="1" applyFont="1" applyFill="1" applyAlignment="1">
      <alignment horizontal="center" vertical="center" wrapText="1"/>
    </xf>
    <xf numFmtId="0" fontId="7" fillId="0" borderId="0" xfId="2" applyFont="1" applyAlignment="1">
      <alignment horizontal="center"/>
    </xf>
    <xf numFmtId="0" fontId="7" fillId="0" borderId="0" xfId="2" applyFont="1" applyAlignment="1">
      <alignment horizontal="justify"/>
    </xf>
    <xf numFmtId="0" fontId="14" fillId="0" borderId="0" xfId="8" applyFont="1" applyAlignment="1">
      <alignment vertical="center" wrapText="1"/>
    </xf>
    <xf numFmtId="0" fontId="12" fillId="0" borderId="0" xfId="2" applyFont="1" applyAlignment="1">
      <alignment horizontal="center" vertical="center" wrapText="1"/>
    </xf>
    <xf numFmtId="164" fontId="12" fillId="0" borderId="0" xfId="2" applyNumberFormat="1" applyFont="1" applyAlignment="1">
      <alignment horizontal="center" vertical="center" wrapText="1"/>
    </xf>
    <xf numFmtId="0" fontId="12" fillId="0" borderId="0" xfId="2" applyFont="1" applyAlignment="1">
      <alignment vertical="center" wrapText="1"/>
    </xf>
    <xf numFmtId="0" fontId="7" fillId="0" borderId="0" xfId="0" applyFont="1" applyAlignment="1">
      <alignment vertical="center"/>
    </xf>
    <xf numFmtId="49" fontId="11" fillId="0" borderId="0" xfId="2" applyNumberFormat="1" applyFont="1" applyAlignment="1">
      <alignment vertical="center"/>
    </xf>
    <xf numFmtId="49" fontId="11" fillId="0" borderId="0" xfId="2" applyNumberFormat="1" applyFont="1" applyAlignment="1">
      <alignment horizontal="left" vertical="center"/>
    </xf>
    <xf numFmtId="0" fontId="7" fillId="0" borderId="0" xfId="2" applyFont="1" applyAlignment="1">
      <alignment horizontal="left" vertical="center"/>
    </xf>
    <xf numFmtId="0" fontId="15" fillId="0" borderId="0" xfId="2" applyFont="1" applyAlignment="1">
      <alignment vertical="center"/>
    </xf>
    <xf numFmtId="0" fontId="15" fillId="0" borderId="0" xfId="2" applyFont="1" applyAlignment="1">
      <alignment horizontal="center" vertical="center"/>
    </xf>
    <xf numFmtId="0" fontId="15" fillId="0" borderId="0" xfId="0" applyFont="1" applyAlignment="1">
      <alignment vertical="center"/>
    </xf>
    <xf numFmtId="0" fontId="8" fillId="2" borderId="0" xfId="2" applyFont="1" applyFill="1" applyAlignment="1">
      <alignment vertical="center"/>
    </xf>
    <xf numFmtId="0" fontId="16" fillId="0" borderId="0" xfId="2" applyFont="1" applyAlignment="1">
      <alignment vertical="center"/>
    </xf>
    <xf numFmtId="0" fontId="17" fillId="0" borderId="0" xfId="0" applyFont="1"/>
    <xf numFmtId="0" fontId="19" fillId="0" borderId="0" xfId="2" applyFont="1" applyAlignment="1">
      <alignment vertical="center"/>
    </xf>
    <xf numFmtId="0" fontId="15" fillId="0" borderId="0" xfId="2" applyFont="1" applyAlignment="1">
      <alignment horizontal="left" vertical="center"/>
    </xf>
    <xf numFmtId="0" fontId="7" fillId="0" borderId="0" xfId="2" applyFont="1" applyAlignment="1">
      <alignment horizontal="right" vertical="center"/>
    </xf>
    <xf numFmtId="0" fontId="20" fillId="0" borderId="0" xfId="2" applyFont="1" applyAlignment="1">
      <alignment horizontal="left" vertical="center"/>
    </xf>
    <xf numFmtId="0" fontId="7" fillId="0" borderId="1" xfId="2" applyFont="1" applyBorder="1" applyAlignment="1">
      <alignment horizontal="right" vertical="center"/>
    </xf>
    <xf numFmtId="49" fontId="15" fillId="0" borderId="0" xfId="2" applyNumberFormat="1" applyFont="1" applyAlignment="1">
      <alignment horizontal="center" vertical="center"/>
    </xf>
    <xf numFmtId="49" fontId="15" fillId="0" borderId="0" xfId="2" applyNumberFormat="1" applyFont="1" applyAlignment="1">
      <alignment vertical="center"/>
    </xf>
    <xf numFmtId="0" fontId="15" fillId="0" borderId="0" xfId="0" applyFont="1" applyAlignment="1">
      <alignment horizontal="left" vertical="center"/>
    </xf>
    <xf numFmtId="9" fontId="15" fillId="0" borderId="0" xfId="2" applyNumberFormat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1" fontId="7" fillId="0" borderId="0" xfId="2" applyNumberFormat="1" applyFont="1" applyAlignment="1">
      <alignment horizontal="center" vertical="center"/>
    </xf>
    <xf numFmtId="1" fontId="7" fillId="0" borderId="0" xfId="2" applyNumberFormat="1" applyFont="1" applyAlignment="1">
      <alignment vertical="center"/>
    </xf>
    <xf numFmtId="0" fontId="21" fillId="0" borderId="0" xfId="2" applyFont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/>
    </xf>
    <xf numFmtId="14" fontId="12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 wrapText="1"/>
    </xf>
    <xf numFmtId="0" fontId="16" fillId="0" borderId="0" xfId="2" applyFont="1" applyFill="1" applyAlignment="1">
      <alignment horizontal="center" vertical="center"/>
    </xf>
    <xf numFmtId="0" fontId="16" fillId="0" borderId="0" xfId="2" applyFont="1" applyAlignment="1">
      <alignment vertical="center"/>
    </xf>
    <xf numFmtId="0" fontId="7" fillId="0" borderId="0" xfId="2" applyFont="1" applyAlignment="1">
      <alignment horizontal="left" vertical="center"/>
    </xf>
    <xf numFmtId="0" fontId="16" fillId="0" borderId="0" xfId="2" applyFont="1" applyFill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12" fillId="0" borderId="0" xfId="2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14" fontId="12" fillId="0" borderId="0" xfId="0" applyNumberFormat="1" applyFont="1" applyFill="1" applyAlignment="1">
      <alignment horizontal="center" vertical="center"/>
    </xf>
    <xf numFmtId="0" fontId="12" fillId="0" borderId="0" xfId="0" applyFont="1" applyFill="1" applyAlignment="1">
      <alignment horizontal="left" vertical="center"/>
    </xf>
    <xf numFmtId="0" fontId="22" fillId="0" borderId="0" xfId="0" applyFont="1" applyFill="1" applyBorder="1" applyAlignment="1">
      <alignment horizontal="center" vertical="center"/>
    </xf>
    <xf numFmtId="2" fontId="7" fillId="0" borderId="0" xfId="0" applyNumberFormat="1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center" vertical="center"/>
    </xf>
    <xf numFmtId="2" fontId="7" fillId="0" borderId="0" xfId="2" applyNumberFormat="1" applyFont="1" applyFill="1" applyBorder="1" applyAlignment="1">
      <alignment horizontal="center" vertical="center"/>
    </xf>
    <xf numFmtId="0" fontId="22" fillId="0" borderId="0" xfId="2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24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5" fillId="0" borderId="0" xfId="2" applyFont="1" applyAlignment="1">
      <alignment horizontal="center" vertical="center"/>
    </xf>
    <xf numFmtId="46" fontId="9" fillId="2" borderId="0" xfId="3" applyNumberFormat="1" applyFont="1" applyFill="1" applyAlignment="1">
      <alignment horizontal="center" vertical="center" wrapText="1"/>
    </xf>
    <xf numFmtId="0" fontId="9" fillId="2" borderId="0" xfId="2" applyFont="1" applyFill="1" applyAlignment="1">
      <alignment horizontal="center" vertical="center"/>
    </xf>
    <xf numFmtId="0" fontId="9" fillId="2" borderId="0" xfId="3" applyFont="1" applyFill="1" applyAlignment="1">
      <alignment horizontal="center" vertical="center" wrapText="1"/>
    </xf>
    <xf numFmtId="0" fontId="7" fillId="0" borderId="0" xfId="2" applyFont="1" applyAlignment="1">
      <alignment horizontal="center" vertical="center"/>
    </xf>
    <xf numFmtId="0" fontId="9" fillId="3" borderId="0" xfId="2" applyFont="1" applyFill="1" applyAlignment="1">
      <alignment horizontal="center" vertical="center"/>
    </xf>
    <xf numFmtId="0" fontId="8" fillId="2" borderId="0" xfId="2" applyFont="1" applyFill="1" applyAlignment="1">
      <alignment horizontal="center" vertical="center"/>
    </xf>
    <xf numFmtId="0" fontId="7" fillId="0" borderId="0" xfId="2" applyFont="1" applyAlignment="1">
      <alignment horizontal="left" vertical="center"/>
    </xf>
    <xf numFmtId="0" fontId="9" fillId="2" borderId="0" xfId="2" applyFont="1" applyFill="1" applyAlignment="1">
      <alignment horizontal="center" vertical="center" wrapText="1"/>
    </xf>
    <xf numFmtId="0" fontId="10" fillId="0" borderId="0" xfId="2" applyFont="1" applyAlignment="1">
      <alignment horizontal="center" vertical="center"/>
    </xf>
    <xf numFmtId="0" fontId="8" fillId="2" borderId="1" xfId="2" applyFont="1" applyFill="1" applyBorder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16" fillId="4" borderId="0" xfId="2" applyFont="1" applyFill="1" applyAlignment="1">
      <alignment horizontal="center" vertical="center"/>
    </xf>
    <xf numFmtId="0" fontId="16" fillId="0" borderId="0" xfId="2" applyFont="1" applyFill="1" applyAlignment="1">
      <alignment horizontal="center" vertical="center"/>
    </xf>
    <xf numFmtId="0" fontId="18" fillId="0" borderId="0" xfId="2" applyFont="1" applyAlignment="1">
      <alignment horizontal="center" vertical="center"/>
    </xf>
  </cellXfs>
  <cellStyles count="18">
    <cellStyle name="Обычный" xfId="0" builtinId="0"/>
    <cellStyle name="Обычный 12" xfId="1" xr:uid="{00000000-0005-0000-0000-000001000000}"/>
    <cellStyle name="Обычный 2" xfId="2" xr:uid="{00000000-0005-0000-0000-000002000000}"/>
    <cellStyle name="Обычный 2 2" xfId="6" xr:uid="{00000000-0005-0000-0000-000003000000}"/>
    <cellStyle name="Обычный 2 3" xfId="5" xr:uid="{00000000-0005-0000-0000-000004000000}"/>
    <cellStyle name="Обычный 3" xfId="7" xr:uid="{00000000-0005-0000-0000-000005000000}"/>
    <cellStyle name="Обычный 3 2" xfId="10" xr:uid="{00000000-0005-0000-0000-000006000000}"/>
    <cellStyle name="Обычный 3 2 2" xfId="12" xr:uid="{00000000-0005-0000-0000-000007000000}"/>
    <cellStyle name="Обычный 3 2 2 2" xfId="17" xr:uid="{5CF58D58-7956-428B-BE2B-49185B40153F}"/>
    <cellStyle name="Обычный 3 2 3" xfId="15" xr:uid="{2C6EFC58-1F9B-4203-B888-A57AD0D8B16C}"/>
    <cellStyle name="Обычный 3 3" xfId="11" xr:uid="{00000000-0005-0000-0000-000008000000}"/>
    <cellStyle name="Обычный 3 3 2" xfId="16" xr:uid="{D488F927-04DB-497B-BE1D-FAD411E3CB88}"/>
    <cellStyle name="Обычный 3 4" xfId="9" xr:uid="{00000000-0005-0000-0000-000009000000}"/>
    <cellStyle name="Обычный 3 4 2" xfId="14" xr:uid="{56EC37CB-8922-473F-973F-45C959F74F72}"/>
    <cellStyle name="Обычный 3 5" xfId="13" xr:uid="{7E640717-11B7-49CB-9084-B81D58A2B6A9}"/>
    <cellStyle name="Обычный 4" xfId="4" xr:uid="{00000000-0005-0000-0000-00000A000000}"/>
    <cellStyle name="Обычный_ID4938_RS_1" xfId="8" xr:uid="{00000000-0005-0000-0000-00000B000000}"/>
    <cellStyle name="Обычный_Стартовый протокол Смирнов_20101106_Results" xfId="3" xr:uid="{00000000-0005-0000-0000-00000C000000}"/>
  </cellStyles>
  <dxfs count="18">
    <dxf>
      <font>
        <color theme="0"/>
      </font>
    </dxf>
    <dxf>
      <font>
        <color theme="0" tint="-4.9989318521683403E-2"/>
      </font>
    </dxf>
    <dxf>
      <font>
        <color theme="0" tint="-0.14996795556505021"/>
      </font>
    </dxf>
    <dxf>
      <font>
        <color theme="0"/>
      </font>
    </dxf>
    <dxf>
      <font>
        <color theme="0" tint="-4.9989318521683403E-2"/>
      </font>
    </dxf>
    <dxf>
      <font>
        <color theme="0" tint="-0.14996795556505021"/>
      </font>
    </dxf>
    <dxf>
      <font>
        <color theme="0"/>
      </font>
    </dxf>
    <dxf>
      <font>
        <color theme="0" tint="-4.9989318521683403E-2"/>
      </font>
    </dxf>
    <dxf>
      <font>
        <color theme="0" tint="-0.14996795556505021"/>
      </font>
    </dxf>
    <dxf>
      <font>
        <color theme="0"/>
      </font>
    </dxf>
    <dxf>
      <font>
        <color theme="0" tint="-4.9989318521683403E-2"/>
      </font>
    </dxf>
    <dxf>
      <font>
        <color theme="0" tint="-0.14996795556505021"/>
      </font>
    </dxf>
    <dxf>
      <font>
        <color theme="0"/>
      </font>
    </dxf>
    <dxf>
      <font>
        <color theme="0" tint="-4.9989318521683403E-2"/>
      </font>
    </dxf>
    <dxf>
      <font>
        <color theme="0" tint="-0.14996795556505021"/>
      </font>
    </dxf>
    <dxf>
      <font>
        <color theme="0"/>
      </font>
    </dxf>
    <dxf>
      <font>
        <color theme="0" tint="-4.9989318521683403E-2"/>
      </font>
    </dxf>
    <dxf>
      <font>
        <color theme="0" tint="-0.1499679555650502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215900</xdr:colOff>
      <xdr:row>1</xdr:row>
      <xdr:rowOff>50800</xdr:rowOff>
    </xdr:from>
    <xdr:to>
      <xdr:col>3</xdr:col>
      <xdr:colOff>484571</xdr:colOff>
      <xdr:row>7</xdr:row>
      <xdr:rowOff>190500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B4CDB6A4-C634-4CFA-A9B8-80FA5C5E44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3100" y="330200"/>
          <a:ext cx="1360871" cy="1435100"/>
        </a:xfrm>
        <a:prstGeom prst="rect">
          <a:avLst/>
        </a:prstGeom>
      </xdr:spPr>
    </xdr:pic>
    <xdr:clientData/>
  </xdr:twoCellAnchor>
  <xdr:twoCellAnchor editAs="oneCell">
    <xdr:from>
      <xdr:col>9</xdr:col>
      <xdr:colOff>350520</xdr:colOff>
      <xdr:row>1</xdr:row>
      <xdr:rowOff>226060</xdr:rowOff>
    </xdr:from>
    <xdr:to>
      <xdr:col>12</xdr:col>
      <xdr:colOff>550317</xdr:colOff>
      <xdr:row>6</xdr:row>
      <xdr:rowOff>315559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F06DEA2B-3E05-4190-873F-4D72296880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6520" y="505460"/>
          <a:ext cx="1761897" cy="10546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330200</xdr:colOff>
      <xdr:row>1</xdr:row>
      <xdr:rowOff>25400</xdr:rowOff>
    </xdr:from>
    <xdr:to>
      <xdr:col>3</xdr:col>
      <xdr:colOff>560771</xdr:colOff>
      <xdr:row>7</xdr:row>
      <xdr:rowOff>165100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73B39836-E800-4836-B032-47F2FDBD76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7400" y="304800"/>
          <a:ext cx="1360871" cy="1435100"/>
        </a:xfrm>
        <a:prstGeom prst="rect">
          <a:avLst/>
        </a:prstGeom>
      </xdr:spPr>
    </xdr:pic>
    <xdr:clientData/>
  </xdr:twoCellAnchor>
  <xdr:twoCellAnchor editAs="oneCell">
    <xdr:from>
      <xdr:col>9</xdr:col>
      <xdr:colOff>287020</xdr:colOff>
      <xdr:row>1</xdr:row>
      <xdr:rowOff>200660</xdr:rowOff>
    </xdr:from>
    <xdr:to>
      <xdr:col>12</xdr:col>
      <xdr:colOff>486817</xdr:colOff>
      <xdr:row>6</xdr:row>
      <xdr:rowOff>290159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6175BF91-5522-42F8-A593-557C1A28C8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38920" y="480060"/>
          <a:ext cx="1761897" cy="105469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190500</xdr:colOff>
      <xdr:row>1</xdr:row>
      <xdr:rowOff>25400</xdr:rowOff>
    </xdr:from>
    <xdr:to>
      <xdr:col>3</xdr:col>
      <xdr:colOff>459171</xdr:colOff>
      <xdr:row>7</xdr:row>
      <xdr:rowOff>165100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E3FA16A-3DD5-4DDF-BA88-94125DE245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700" y="304800"/>
          <a:ext cx="1360871" cy="1435100"/>
        </a:xfrm>
        <a:prstGeom prst="rect">
          <a:avLst/>
        </a:prstGeom>
      </xdr:spPr>
    </xdr:pic>
    <xdr:clientData/>
  </xdr:twoCellAnchor>
  <xdr:twoCellAnchor editAs="oneCell">
    <xdr:from>
      <xdr:col>9</xdr:col>
      <xdr:colOff>388620</xdr:colOff>
      <xdr:row>1</xdr:row>
      <xdr:rowOff>213360</xdr:rowOff>
    </xdr:from>
    <xdr:to>
      <xdr:col>12</xdr:col>
      <xdr:colOff>588417</xdr:colOff>
      <xdr:row>6</xdr:row>
      <xdr:rowOff>302859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C3D5E691-B663-419E-8C0C-5E15EA41DB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24620" y="492760"/>
          <a:ext cx="1761897" cy="105469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190500</xdr:colOff>
      <xdr:row>1</xdr:row>
      <xdr:rowOff>25400</xdr:rowOff>
    </xdr:from>
    <xdr:to>
      <xdr:col>3</xdr:col>
      <xdr:colOff>459171</xdr:colOff>
      <xdr:row>7</xdr:row>
      <xdr:rowOff>165100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665EAF03-35B1-4265-A761-5C25538C4E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700" y="304800"/>
          <a:ext cx="1360871" cy="1435100"/>
        </a:xfrm>
        <a:prstGeom prst="rect">
          <a:avLst/>
        </a:prstGeom>
      </xdr:spPr>
    </xdr:pic>
    <xdr:clientData/>
  </xdr:twoCellAnchor>
  <xdr:twoCellAnchor editAs="oneCell">
    <xdr:from>
      <xdr:col>9</xdr:col>
      <xdr:colOff>363220</xdr:colOff>
      <xdr:row>1</xdr:row>
      <xdr:rowOff>200660</xdr:rowOff>
    </xdr:from>
    <xdr:to>
      <xdr:col>12</xdr:col>
      <xdr:colOff>563017</xdr:colOff>
      <xdr:row>6</xdr:row>
      <xdr:rowOff>290159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F5FD7827-1605-441F-9280-5AA2D8CF91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9220" y="480060"/>
          <a:ext cx="1761897" cy="105469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190500</xdr:colOff>
      <xdr:row>1</xdr:row>
      <xdr:rowOff>50800</xdr:rowOff>
    </xdr:from>
    <xdr:to>
      <xdr:col>3</xdr:col>
      <xdr:colOff>459171</xdr:colOff>
      <xdr:row>7</xdr:row>
      <xdr:rowOff>190500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3B3EB1FB-81BB-4846-A1A6-722CF32265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700" y="330200"/>
          <a:ext cx="1360871" cy="1435100"/>
        </a:xfrm>
        <a:prstGeom prst="rect">
          <a:avLst/>
        </a:prstGeom>
      </xdr:spPr>
    </xdr:pic>
    <xdr:clientData/>
  </xdr:twoCellAnchor>
  <xdr:twoCellAnchor editAs="oneCell">
    <xdr:from>
      <xdr:col>9</xdr:col>
      <xdr:colOff>375920</xdr:colOff>
      <xdr:row>1</xdr:row>
      <xdr:rowOff>200660</xdr:rowOff>
    </xdr:from>
    <xdr:to>
      <xdr:col>12</xdr:col>
      <xdr:colOff>575717</xdr:colOff>
      <xdr:row>6</xdr:row>
      <xdr:rowOff>290159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58F1ECC1-8F9A-4D16-BC50-27CE5A872D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11920" y="480060"/>
          <a:ext cx="1761897" cy="105469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190500</xdr:colOff>
      <xdr:row>1</xdr:row>
      <xdr:rowOff>50800</xdr:rowOff>
    </xdr:from>
    <xdr:to>
      <xdr:col>3</xdr:col>
      <xdr:colOff>459171</xdr:colOff>
      <xdr:row>7</xdr:row>
      <xdr:rowOff>190500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F109A15F-BE14-44D0-B2B6-F07D5D40BA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700" y="330200"/>
          <a:ext cx="1360871" cy="1435100"/>
        </a:xfrm>
        <a:prstGeom prst="rect">
          <a:avLst/>
        </a:prstGeom>
      </xdr:spPr>
    </xdr:pic>
    <xdr:clientData/>
  </xdr:twoCellAnchor>
  <xdr:twoCellAnchor editAs="oneCell">
    <xdr:from>
      <xdr:col>9</xdr:col>
      <xdr:colOff>375920</xdr:colOff>
      <xdr:row>1</xdr:row>
      <xdr:rowOff>213360</xdr:rowOff>
    </xdr:from>
    <xdr:to>
      <xdr:col>12</xdr:col>
      <xdr:colOff>575717</xdr:colOff>
      <xdr:row>6</xdr:row>
      <xdr:rowOff>302859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E7EFDDA3-B329-48B4-885A-54645A5ED9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11920" y="492760"/>
          <a:ext cx="1761897" cy="10546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F24157-6A55-C64F-B0BD-23B7F0DD7F6D}">
  <sheetPr>
    <tabColor theme="3" tint="-0.249977111117893"/>
    <pageSetUpPr fitToPage="1"/>
  </sheetPr>
  <dimension ref="A1:Q47"/>
  <sheetViews>
    <sheetView view="pageBreakPreview" zoomScale="50" zoomScaleNormal="50" zoomScaleSheetLayoutView="50" workbookViewId="0">
      <selection activeCell="A10" sqref="A10:N10"/>
    </sheetView>
  </sheetViews>
  <sheetFormatPr defaultColWidth="9.109375" defaultRowHeight="13.8" x14ac:dyDescent="0.25"/>
  <cols>
    <col min="1" max="1" width="6.6640625" style="2" customWidth="1"/>
    <col min="2" max="2" width="7.6640625" style="4" hidden="1" customWidth="1"/>
    <col min="3" max="3" width="16" style="4" customWidth="1"/>
    <col min="4" max="4" width="24.109375" style="2" customWidth="1"/>
    <col min="5" max="5" width="12.21875" style="2" customWidth="1"/>
    <col min="6" max="6" width="8.6640625" style="2" customWidth="1"/>
    <col min="7" max="7" width="23.88671875" style="2" customWidth="1"/>
    <col min="8" max="8" width="27" style="2" customWidth="1"/>
    <col min="9" max="9" width="7.44140625" style="2" customWidth="1"/>
    <col min="10" max="10" width="8.33203125" style="2" customWidth="1"/>
    <col min="11" max="11" width="7.44140625" style="2" customWidth="1"/>
    <col min="12" max="12" width="7.109375" style="2" customWidth="1"/>
    <col min="13" max="13" width="9.88671875" style="2" customWidth="1"/>
    <col min="14" max="14" width="11.21875" style="2" customWidth="1"/>
    <col min="15" max="16384" width="9.109375" style="2"/>
  </cols>
  <sheetData>
    <row r="1" spans="1:17" s="21" customFormat="1" ht="22.5" customHeight="1" x14ac:dyDescent="0.25">
      <c r="A1" s="73" t="s">
        <v>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</row>
    <row r="2" spans="1:17" s="21" customFormat="1" ht="22.5" customHeight="1" x14ac:dyDescent="0.25">
      <c r="A2" s="74" t="s">
        <v>80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</row>
    <row r="3" spans="1:17" s="21" customFormat="1" ht="22.5" customHeight="1" x14ac:dyDescent="0.25">
      <c r="A3" s="73" t="s">
        <v>8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</row>
    <row r="4" spans="1:17" s="21" customFormat="1" ht="22.5" customHeight="1" x14ac:dyDescent="0.25">
      <c r="A4" s="75" t="s">
        <v>81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</row>
    <row r="5" spans="1:17" s="42" customFormat="1" ht="4.95" customHeight="1" x14ac:dyDescent="0.25">
      <c r="A5" s="41"/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</row>
    <row r="6" spans="1:17" s="21" customFormat="1" ht="4.95" customHeight="1" x14ac:dyDescent="0.3">
      <c r="A6" s="73"/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Q6" s="22"/>
    </row>
    <row r="7" spans="1:17" s="23" customFormat="1" ht="25.8" x14ac:dyDescent="0.25">
      <c r="A7" s="76" t="s">
        <v>92</v>
      </c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</row>
    <row r="8" spans="1:17" s="21" customFormat="1" ht="18" customHeight="1" x14ac:dyDescent="0.25">
      <c r="A8" s="71" t="s">
        <v>11</v>
      </c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</row>
    <row r="9" spans="1:17" s="21" customFormat="1" ht="18" customHeight="1" x14ac:dyDescent="0.25">
      <c r="A9" s="76"/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</row>
    <row r="10" spans="1:17" s="21" customFormat="1" ht="18" customHeight="1" x14ac:dyDescent="0.25">
      <c r="A10" s="71" t="s">
        <v>91</v>
      </c>
      <c r="B10" s="71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</row>
    <row r="11" spans="1:17" s="21" customFormat="1" ht="18" customHeight="1" x14ac:dyDescent="0.25">
      <c r="A11" s="71" t="s">
        <v>38</v>
      </c>
      <c r="B11" s="71"/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</row>
    <row r="12" spans="1:17" s="21" customFormat="1" ht="19.5" customHeight="1" x14ac:dyDescent="0.25">
      <c r="A12" s="71" t="s">
        <v>47</v>
      </c>
      <c r="B12" s="71"/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</row>
    <row r="13" spans="1:17" s="21" customFormat="1" ht="7.5" customHeight="1" x14ac:dyDescent="0.25">
      <c r="A13" s="71"/>
      <c r="B13" s="71"/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</row>
    <row r="14" spans="1:17" x14ac:dyDescent="0.25">
      <c r="A14" s="69" t="s">
        <v>82</v>
      </c>
      <c r="B14" s="69"/>
      <c r="C14" s="69"/>
      <c r="D14" s="69"/>
      <c r="H14" s="16"/>
      <c r="N14" s="25" t="s">
        <v>135</v>
      </c>
    </row>
    <row r="15" spans="1:17" x14ac:dyDescent="0.25">
      <c r="A15" s="69" t="s">
        <v>93</v>
      </c>
      <c r="B15" s="69"/>
      <c r="C15" s="69"/>
      <c r="D15" s="69"/>
      <c r="H15" s="26"/>
      <c r="N15" s="25" t="s">
        <v>134</v>
      </c>
    </row>
    <row r="16" spans="1:17" x14ac:dyDescent="0.25">
      <c r="A16" s="68" t="s">
        <v>7</v>
      </c>
      <c r="B16" s="68"/>
      <c r="C16" s="68"/>
      <c r="D16" s="68"/>
      <c r="E16" s="68"/>
      <c r="F16" s="68"/>
      <c r="G16" s="68"/>
      <c r="H16" s="72"/>
      <c r="I16" s="68" t="s">
        <v>1</v>
      </c>
      <c r="J16" s="68"/>
      <c r="K16" s="68"/>
      <c r="L16" s="68"/>
      <c r="M16" s="68"/>
      <c r="N16" s="68"/>
    </row>
    <row r="17" spans="1:14" x14ac:dyDescent="0.25">
      <c r="A17" s="2" t="s">
        <v>12</v>
      </c>
      <c r="G17" s="25" t="s">
        <v>30</v>
      </c>
      <c r="H17" s="27"/>
      <c r="I17" s="69" t="s">
        <v>95</v>
      </c>
      <c r="J17" s="69"/>
      <c r="K17" s="69"/>
      <c r="L17" s="69"/>
      <c r="M17" s="69"/>
      <c r="N17" s="69"/>
    </row>
    <row r="18" spans="1:14" x14ac:dyDescent="0.25">
      <c r="A18" s="2" t="s">
        <v>13</v>
      </c>
      <c r="D18" s="25"/>
      <c r="H18" s="27" t="s">
        <v>46</v>
      </c>
      <c r="I18" s="2" t="s">
        <v>36</v>
      </c>
    </row>
    <row r="19" spans="1:14" ht="13.2" customHeight="1" x14ac:dyDescent="0.25">
      <c r="A19" s="13" t="s">
        <v>14</v>
      </c>
      <c r="D19" s="25"/>
      <c r="H19" s="27" t="s">
        <v>94</v>
      </c>
      <c r="I19" s="2" t="s">
        <v>42</v>
      </c>
      <c r="N19" s="2">
        <v>1</v>
      </c>
    </row>
    <row r="20" spans="1:14" ht="13.2" customHeight="1" x14ac:dyDescent="0.25">
      <c r="H20" s="27"/>
      <c r="I20" s="16"/>
      <c r="J20" s="16"/>
      <c r="K20" s="16"/>
      <c r="L20" s="16"/>
      <c r="M20" s="33"/>
      <c r="N20" s="34"/>
    </row>
    <row r="21" spans="1:14" ht="13.2" customHeight="1" x14ac:dyDescent="0.25">
      <c r="H21" s="1"/>
    </row>
    <row r="22" spans="1:14" s="5" customFormat="1" ht="16.5" customHeight="1" x14ac:dyDescent="0.25">
      <c r="A22" s="64" t="s">
        <v>5</v>
      </c>
      <c r="B22" s="65" t="s">
        <v>9</v>
      </c>
      <c r="C22" s="65" t="s">
        <v>28</v>
      </c>
      <c r="D22" s="65" t="s">
        <v>2</v>
      </c>
      <c r="E22" s="65" t="s">
        <v>26</v>
      </c>
      <c r="F22" s="65" t="s">
        <v>6</v>
      </c>
      <c r="G22" s="65" t="s">
        <v>10</v>
      </c>
      <c r="H22" s="65" t="s">
        <v>34</v>
      </c>
      <c r="I22" s="63" t="s">
        <v>43</v>
      </c>
      <c r="J22" s="63"/>
      <c r="K22" s="67" t="s">
        <v>44</v>
      </c>
      <c r="L22" s="67"/>
      <c r="M22" s="63" t="s">
        <v>45</v>
      </c>
      <c r="N22" s="70" t="s">
        <v>29</v>
      </c>
    </row>
    <row r="23" spans="1:14" s="5" customFormat="1" ht="25.8" customHeight="1" x14ac:dyDescent="0.25">
      <c r="A23" s="64"/>
      <c r="B23" s="65"/>
      <c r="C23" s="65"/>
      <c r="D23" s="65"/>
      <c r="E23" s="65"/>
      <c r="F23" s="65"/>
      <c r="G23" s="65"/>
      <c r="H23" s="65"/>
      <c r="I23" s="63"/>
      <c r="J23" s="63"/>
      <c r="K23" s="6" t="s">
        <v>40</v>
      </c>
      <c r="L23" s="6" t="s">
        <v>41</v>
      </c>
      <c r="M23" s="63"/>
      <c r="N23" s="70"/>
    </row>
    <row r="24" spans="1:14" ht="27" customHeight="1" x14ac:dyDescent="0.25">
      <c r="A24" s="51">
        <v>1</v>
      </c>
      <c r="B24" s="55"/>
      <c r="C24" s="48" t="s">
        <v>62</v>
      </c>
      <c r="D24" s="50" t="s">
        <v>55</v>
      </c>
      <c r="E24" s="48" t="s">
        <v>56</v>
      </c>
      <c r="F24" s="48" t="s">
        <v>78</v>
      </c>
      <c r="G24" s="48" t="s">
        <v>37</v>
      </c>
      <c r="H24" s="57" t="s">
        <v>79</v>
      </c>
      <c r="I24" s="52"/>
      <c r="J24" s="53"/>
      <c r="K24" s="52">
        <v>72</v>
      </c>
      <c r="L24" s="52">
        <v>22</v>
      </c>
      <c r="M24" s="52">
        <v>72</v>
      </c>
      <c r="N24" s="56"/>
    </row>
    <row r="25" spans="1:14" ht="27" customHeight="1" x14ac:dyDescent="0.25">
      <c r="A25" s="51">
        <v>2</v>
      </c>
      <c r="B25" s="55"/>
      <c r="C25" s="48" t="s">
        <v>59</v>
      </c>
      <c r="D25" s="50" t="s">
        <v>48</v>
      </c>
      <c r="E25" s="48" t="s">
        <v>49</v>
      </c>
      <c r="F25" s="48" t="s">
        <v>78</v>
      </c>
      <c r="G25" s="48" t="s">
        <v>37</v>
      </c>
      <c r="H25" s="57" t="s">
        <v>50</v>
      </c>
      <c r="I25" s="52"/>
      <c r="J25" s="53"/>
      <c r="K25" s="52">
        <v>55</v>
      </c>
      <c r="L25" s="52">
        <v>71</v>
      </c>
      <c r="M25" s="52">
        <v>71</v>
      </c>
      <c r="N25" s="56"/>
    </row>
    <row r="26" spans="1:14" ht="27" customHeight="1" x14ac:dyDescent="0.25">
      <c r="A26" s="51">
        <v>3</v>
      </c>
      <c r="B26" s="55"/>
      <c r="C26" s="48" t="s">
        <v>71</v>
      </c>
      <c r="D26" s="50" t="s">
        <v>77</v>
      </c>
      <c r="E26" s="48" t="s">
        <v>70</v>
      </c>
      <c r="F26" s="48" t="s">
        <v>23</v>
      </c>
      <c r="G26" s="48" t="s">
        <v>31</v>
      </c>
      <c r="H26" s="57" t="s">
        <v>69</v>
      </c>
      <c r="I26" s="52"/>
      <c r="J26" s="53"/>
      <c r="K26" s="52">
        <v>67</v>
      </c>
      <c r="L26" s="52">
        <v>52</v>
      </c>
      <c r="M26" s="52">
        <v>67</v>
      </c>
      <c r="N26" s="56"/>
    </row>
    <row r="27" spans="1:14" ht="27" customHeight="1" x14ac:dyDescent="0.25">
      <c r="A27" s="51" t="s">
        <v>73</v>
      </c>
      <c r="B27" s="55"/>
      <c r="C27" s="48" t="s">
        <v>63</v>
      </c>
      <c r="D27" s="50" t="s">
        <v>57</v>
      </c>
      <c r="E27" s="48" t="s">
        <v>58</v>
      </c>
      <c r="F27" s="48" t="s">
        <v>23</v>
      </c>
      <c r="G27" s="48" t="s">
        <v>37</v>
      </c>
      <c r="H27" s="57" t="s">
        <v>79</v>
      </c>
      <c r="I27" s="52"/>
      <c r="J27" s="53"/>
      <c r="K27" s="52"/>
      <c r="L27" s="52"/>
      <c r="M27" s="52"/>
      <c r="N27" s="56"/>
    </row>
    <row r="28" spans="1:14" ht="27" customHeight="1" x14ac:dyDescent="0.25">
      <c r="A28" s="51" t="s">
        <v>73</v>
      </c>
      <c r="B28" s="55"/>
      <c r="C28" s="48" t="s">
        <v>83</v>
      </c>
      <c r="D28" s="50" t="s">
        <v>84</v>
      </c>
      <c r="E28" s="49">
        <v>38405</v>
      </c>
      <c r="F28" s="48" t="s">
        <v>16</v>
      </c>
      <c r="G28" s="48" t="s">
        <v>31</v>
      </c>
      <c r="H28" s="57" t="s">
        <v>69</v>
      </c>
      <c r="I28" s="52"/>
      <c r="J28" s="53"/>
      <c r="K28" s="54"/>
      <c r="L28" s="54"/>
      <c r="M28" s="52"/>
      <c r="N28" s="56"/>
    </row>
    <row r="29" spans="1:14" ht="18" customHeight="1" x14ac:dyDescent="0.3">
      <c r="A29" s="7"/>
      <c r="B29" s="8"/>
      <c r="C29" s="7"/>
      <c r="D29" s="9"/>
      <c r="E29" s="10"/>
      <c r="F29" s="11"/>
      <c r="G29" s="10"/>
      <c r="H29" s="10"/>
      <c r="I29" s="12"/>
      <c r="J29" s="12"/>
      <c r="K29" s="12"/>
      <c r="L29" s="12"/>
      <c r="M29" s="12"/>
      <c r="N29" s="12"/>
    </row>
    <row r="30" spans="1:14" ht="18" customHeight="1" x14ac:dyDescent="0.25">
      <c r="A30" s="68" t="s">
        <v>3</v>
      </c>
      <c r="B30" s="68"/>
      <c r="C30" s="68"/>
      <c r="D30" s="68"/>
      <c r="E30" s="20"/>
      <c r="F30" s="20"/>
      <c r="G30" s="20"/>
      <c r="H30" s="68" t="s">
        <v>4</v>
      </c>
      <c r="I30" s="68"/>
      <c r="J30" s="68"/>
      <c r="K30" s="68"/>
      <c r="L30" s="68"/>
      <c r="M30" s="68"/>
      <c r="N30" s="68"/>
    </row>
    <row r="31" spans="1:14" s="17" customFormat="1" ht="18" customHeight="1" x14ac:dyDescent="0.25">
      <c r="A31" s="19" t="s">
        <v>74</v>
      </c>
      <c r="B31" s="18"/>
      <c r="C31" s="28"/>
      <c r="D31" s="18"/>
      <c r="E31" s="18"/>
      <c r="F31" s="18"/>
      <c r="H31" s="29" t="s">
        <v>24</v>
      </c>
      <c r="I31" s="32">
        <v>2</v>
      </c>
      <c r="J31" s="18"/>
      <c r="K31" s="18"/>
      <c r="L31" s="18"/>
      <c r="M31" s="29" t="s">
        <v>22</v>
      </c>
      <c r="N31" s="30">
        <f>COUNTIF(E$22:E138,"ЗМС")</f>
        <v>0</v>
      </c>
    </row>
    <row r="32" spans="1:14" s="17" customFormat="1" ht="18" customHeight="1" x14ac:dyDescent="0.25">
      <c r="A32" s="19" t="s">
        <v>75</v>
      </c>
      <c r="B32" s="18"/>
      <c r="C32" s="31"/>
      <c r="D32" s="18"/>
      <c r="E32" s="18"/>
      <c r="F32" s="18"/>
      <c r="H32" s="29" t="s">
        <v>17</v>
      </c>
      <c r="I32" s="18">
        <v>5</v>
      </c>
      <c r="J32" s="32"/>
      <c r="K32" s="32"/>
      <c r="L32" s="32"/>
      <c r="M32" s="29" t="s">
        <v>15</v>
      </c>
      <c r="N32" s="30">
        <f>COUNTIF(F$24:F28,"МСМК")</f>
        <v>0</v>
      </c>
    </row>
    <row r="33" spans="1:14" s="17" customFormat="1" ht="18" customHeight="1" x14ac:dyDescent="0.25">
      <c r="A33" s="19" t="s">
        <v>35</v>
      </c>
      <c r="B33" s="18"/>
      <c r="C33" s="18"/>
      <c r="D33" s="18"/>
      <c r="E33" s="18"/>
      <c r="F33" s="18"/>
      <c r="H33" s="29" t="s">
        <v>18</v>
      </c>
      <c r="I33" s="32">
        <v>3</v>
      </c>
      <c r="J33" s="32"/>
      <c r="K33" s="32"/>
      <c r="L33" s="32"/>
      <c r="M33" s="29" t="s">
        <v>16</v>
      </c>
      <c r="N33" s="30">
        <f>COUNTIF(F$24:F28,"МС")</f>
        <v>1</v>
      </c>
    </row>
    <row r="34" spans="1:14" s="17" customFormat="1" ht="18" customHeight="1" x14ac:dyDescent="0.25">
      <c r="A34" s="19" t="s">
        <v>76</v>
      </c>
      <c r="B34" s="18"/>
      <c r="C34" s="18"/>
      <c r="D34" s="18"/>
      <c r="E34" s="18"/>
      <c r="F34" s="18"/>
      <c r="H34" s="29" t="s">
        <v>19</v>
      </c>
      <c r="I34" s="32">
        <v>3</v>
      </c>
      <c r="J34" s="32"/>
      <c r="K34" s="32"/>
      <c r="L34" s="32"/>
      <c r="M34" s="29" t="s">
        <v>23</v>
      </c>
      <c r="N34" s="30">
        <f>COUNTIF(F$24:F28,"КМС")</f>
        <v>2</v>
      </c>
    </row>
    <row r="35" spans="1:14" s="17" customFormat="1" ht="18" customHeight="1" x14ac:dyDescent="0.25">
      <c r="A35" s="24"/>
      <c r="B35" s="18"/>
      <c r="C35" s="18"/>
      <c r="D35" s="18"/>
      <c r="H35" s="29" t="s">
        <v>20</v>
      </c>
      <c r="I35" s="32">
        <f>COUNTIF(A11:A92,"НФ")</f>
        <v>0</v>
      </c>
      <c r="J35" s="32"/>
      <c r="K35" s="32"/>
      <c r="L35" s="32"/>
      <c r="M35" s="29" t="s">
        <v>25</v>
      </c>
      <c r="N35" s="30">
        <f>COUNTIF(F$24:F28,"1 сп.р.")</f>
        <v>2</v>
      </c>
    </row>
    <row r="36" spans="1:14" s="17" customFormat="1" ht="18" customHeight="1" x14ac:dyDescent="0.25">
      <c r="C36" s="18"/>
      <c r="D36" s="18"/>
      <c r="H36" s="29" t="s">
        <v>27</v>
      </c>
      <c r="I36" s="32">
        <f>COUNTIF(A11:A92,"ДСКВ")</f>
        <v>0</v>
      </c>
      <c r="J36" s="32"/>
      <c r="K36" s="32"/>
      <c r="L36" s="32"/>
      <c r="M36" s="29" t="s">
        <v>33</v>
      </c>
      <c r="N36" s="30">
        <f>COUNTIF(F$24:F28,"2 сп.р.")</f>
        <v>0</v>
      </c>
    </row>
    <row r="37" spans="1:14" s="17" customFormat="1" ht="18" customHeight="1" x14ac:dyDescent="0.25">
      <c r="A37" s="18"/>
      <c r="B37" s="18"/>
      <c r="C37" s="18"/>
      <c r="D37" s="18"/>
      <c r="E37" s="18"/>
      <c r="F37" s="18"/>
      <c r="H37" s="29" t="s">
        <v>21</v>
      </c>
      <c r="I37" s="32">
        <f>COUNTIF(A11:A92,"НС")</f>
        <v>2</v>
      </c>
      <c r="J37" s="32"/>
      <c r="K37" s="32"/>
      <c r="L37" s="32"/>
      <c r="M37" s="29" t="s">
        <v>32</v>
      </c>
      <c r="N37" s="30">
        <f>COUNTIF(E$24:E141,"3 СР")</f>
        <v>0</v>
      </c>
    </row>
    <row r="38" spans="1:14" ht="18" customHeight="1" x14ac:dyDescent="0.25">
      <c r="A38" s="3"/>
      <c r="B38" s="3"/>
      <c r="C38" s="3"/>
      <c r="D38" s="3"/>
      <c r="E38" s="3"/>
      <c r="F38" s="3"/>
      <c r="I38" s="15"/>
      <c r="J38" s="15"/>
      <c r="K38" s="15"/>
      <c r="L38" s="15"/>
      <c r="M38" s="15"/>
      <c r="N38" s="14"/>
    </row>
    <row r="39" spans="1:14" ht="18" customHeight="1" x14ac:dyDescent="0.25">
      <c r="A39" s="68" t="str">
        <f>A17</f>
        <v>ТЕХНИЧЕСКИЙ ДЕЛЕГАТ ФВСР:</v>
      </c>
      <c r="B39" s="68"/>
      <c r="C39" s="68"/>
      <c r="D39" s="68"/>
      <c r="E39" s="68" t="str">
        <f>A18</f>
        <v>ГЛАВНЫЙ СУДЬЯ:</v>
      </c>
      <c r="F39" s="68"/>
      <c r="G39" s="68"/>
      <c r="H39" s="68" t="str">
        <f>A19</f>
        <v>ГЛАВНЫЙ СЕКРЕТАРЬ:</v>
      </c>
      <c r="I39" s="68"/>
      <c r="J39" s="68"/>
      <c r="K39" s="68"/>
      <c r="L39" s="68"/>
      <c r="M39" s="68">
        <f>A20</f>
        <v>0</v>
      </c>
      <c r="N39" s="68"/>
    </row>
    <row r="40" spans="1:14" ht="18" customHeight="1" x14ac:dyDescent="0.25">
      <c r="A40" s="66"/>
      <c r="B40" s="66"/>
      <c r="C40" s="66"/>
      <c r="D40" s="66"/>
      <c r="E40" s="66"/>
      <c r="F40" s="66"/>
      <c r="G40" s="66"/>
      <c r="H40" s="66"/>
      <c r="I40" s="66"/>
      <c r="J40" s="66"/>
      <c r="K40" s="66"/>
      <c r="L40" s="66"/>
      <c r="M40" s="66"/>
      <c r="N40" s="66"/>
    </row>
    <row r="41" spans="1:14" ht="18" customHeight="1" x14ac:dyDescent="0.25">
      <c r="A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</row>
    <row r="42" spans="1:14" ht="18" customHeight="1" x14ac:dyDescent="0.25">
      <c r="A42" s="4"/>
      <c r="D42" s="4"/>
      <c r="E42" s="4"/>
      <c r="F42" s="4"/>
      <c r="G42" s="4"/>
      <c r="H42" s="35"/>
      <c r="I42" s="4"/>
      <c r="J42" s="4"/>
      <c r="K42" s="4"/>
      <c r="L42" s="4"/>
      <c r="M42" s="4"/>
      <c r="N42" s="4"/>
    </row>
    <row r="43" spans="1:14" ht="18" customHeight="1" x14ac:dyDescent="0.25">
      <c r="A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</row>
    <row r="44" spans="1:14" ht="18" customHeight="1" x14ac:dyDescent="0.25">
      <c r="A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</row>
    <row r="45" spans="1:14" s="17" customFormat="1" ht="18" customHeight="1" x14ac:dyDescent="0.25">
      <c r="A45" s="62">
        <f>H17</f>
        <v>0</v>
      </c>
      <c r="B45" s="62"/>
      <c r="C45" s="62"/>
      <c r="D45" s="62"/>
      <c r="E45" s="62" t="str">
        <f>H18</f>
        <v>АНДРИЯНОВ А.С. (ВК, г. МОСКВА)</v>
      </c>
      <c r="F45" s="62"/>
      <c r="G45" s="62"/>
      <c r="H45" s="62" t="str">
        <f>H19</f>
        <v>МАЛАХОВ Р.А. (1 К, г. ИЖЕВСК)</v>
      </c>
      <c r="I45" s="62"/>
      <c r="J45" s="62"/>
      <c r="K45" s="62"/>
      <c r="L45" s="62"/>
      <c r="M45" s="62">
        <f>H20</f>
        <v>0</v>
      </c>
      <c r="N45" s="62"/>
    </row>
    <row r="46" spans="1:14" ht="18" customHeight="1" x14ac:dyDescent="0.25"/>
    <row r="47" spans="1:14" ht="18" customHeight="1" x14ac:dyDescent="0.25"/>
  </sheetData>
  <sortState xmlns:xlrd2="http://schemas.microsoft.com/office/spreadsheetml/2017/richdata2" ref="C24:M26">
    <sortCondition descending="1" ref="M24:M26"/>
  </sortState>
  <mergeCells count="41">
    <mergeCell ref="A12:N12"/>
    <mergeCell ref="A8:N8"/>
    <mergeCell ref="A9:N9"/>
    <mergeCell ref="A7:N7"/>
    <mergeCell ref="A10:N10"/>
    <mergeCell ref="A11:N11"/>
    <mergeCell ref="A1:N1"/>
    <mergeCell ref="A2:N2"/>
    <mergeCell ref="A3:N3"/>
    <mergeCell ref="A4:N4"/>
    <mergeCell ref="A6:N6"/>
    <mergeCell ref="A39:D39"/>
    <mergeCell ref="E39:G39"/>
    <mergeCell ref="H39:L39"/>
    <mergeCell ref="M39:N39"/>
    <mergeCell ref="C22:C23"/>
    <mergeCell ref="D22:D23"/>
    <mergeCell ref="E22:E23"/>
    <mergeCell ref="I17:N17"/>
    <mergeCell ref="N22:N23"/>
    <mergeCell ref="A13:N13"/>
    <mergeCell ref="A14:D14"/>
    <mergeCell ref="A15:D15"/>
    <mergeCell ref="A16:H16"/>
    <mergeCell ref="I16:N16"/>
    <mergeCell ref="A45:D45"/>
    <mergeCell ref="E45:G45"/>
    <mergeCell ref="H45:L45"/>
    <mergeCell ref="M45:N45"/>
    <mergeCell ref="M22:M23"/>
    <mergeCell ref="A22:A23"/>
    <mergeCell ref="B22:B23"/>
    <mergeCell ref="A40:E40"/>
    <mergeCell ref="F40:N40"/>
    <mergeCell ref="F22:F23"/>
    <mergeCell ref="G22:G23"/>
    <mergeCell ref="H22:H23"/>
    <mergeCell ref="I22:J23"/>
    <mergeCell ref="K22:L22"/>
    <mergeCell ref="A30:D30"/>
    <mergeCell ref="H30:N30"/>
  </mergeCells>
  <conditionalFormatting sqref="A39:XFD39">
    <cfRule type="cellIs" dxfId="17" priority="1" operator="equal">
      <formula>0</formula>
    </cfRule>
    <cfRule type="cellIs" dxfId="16" priority="2" operator="equal">
      <formula>0</formula>
    </cfRule>
  </conditionalFormatting>
  <conditionalFormatting sqref="A39:XFD45">
    <cfRule type="cellIs" dxfId="15" priority="3" operator="equal">
      <formula>0</formula>
    </cfRule>
  </conditionalFormatting>
  <printOptions horizontalCentered="1"/>
  <pageMargins left="0.19685039370078741" right="0.19685039370078741" top="0.59055118110236227" bottom="0.59055118110236227" header="0.15748031496062992" footer="0.11811023622047245"/>
  <pageSetup paperSize="256" scale="60" orientation="portrait" copies="3" r:id="rId1"/>
  <headerFooter alignWithMargins="0">
    <oddHeader>&amp;L&amp;"Calibri,полужирный курсив"&amp;UРЕЗУЛЬТАТЫ НА САЙТЕ WWW.FVSR|highway|results&amp;C&amp;"Calibri,обычный"&amp;8Протокол - &amp;A&amp;R&amp;"Calibri,полужирный курсив"&amp;UФЕДЕРАЦИЯ ВЕЛОСИПЕДНОГО СПОРТА РОССИИ - WWW.FVSR.RU</oddHeader>
    <oddFooter>&amp;C&amp;"Calibri,обычный"                                                                   Страница &amp;P из &amp;N                                                                              Отчет создан &amp;D в &amp;T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C983A2-0E8C-6448-856E-0FDA70EB443C}">
  <sheetPr>
    <tabColor theme="3" tint="-0.249977111117893"/>
    <pageSetUpPr fitToPage="1"/>
  </sheetPr>
  <dimension ref="A1:Q46"/>
  <sheetViews>
    <sheetView view="pageBreakPreview" topLeftCell="A2" zoomScale="50" zoomScaleNormal="50" zoomScaleSheetLayoutView="50" workbookViewId="0">
      <selection activeCell="A10" sqref="A10:N10"/>
    </sheetView>
  </sheetViews>
  <sheetFormatPr defaultColWidth="9.109375" defaultRowHeight="13.8" x14ac:dyDescent="0.25"/>
  <cols>
    <col min="1" max="1" width="6.6640625" style="2" customWidth="1"/>
    <col min="2" max="2" width="6.109375" style="4" hidden="1" customWidth="1"/>
    <col min="3" max="3" width="16.44140625" style="4" customWidth="1"/>
    <col min="4" max="4" width="27.6640625" style="2" customWidth="1"/>
    <col min="5" max="5" width="13.109375" style="2" customWidth="1"/>
    <col min="6" max="6" width="9.109375" style="2" customWidth="1"/>
    <col min="7" max="7" width="21.6640625" style="2" customWidth="1"/>
    <col min="8" max="8" width="27" style="2" customWidth="1"/>
    <col min="9" max="9" width="7.44140625" style="2" customWidth="1"/>
    <col min="10" max="10" width="8.33203125" style="2" customWidth="1"/>
    <col min="11" max="11" width="7.44140625" style="2" customWidth="1"/>
    <col min="12" max="12" width="7.109375" style="2" customWidth="1"/>
    <col min="13" max="13" width="8.88671875" style="2" customWidth="1"/>
    <col min="14" max="14" width="12.21875" style="2" customWidth="1"/>
    <col min="15" max="16384" width="9.109375" style="2"/>
  </cols>
  <sheetData>
    <row r="1" spans="1:17" s="21" customFormat="1" ht="22.5" customHeight="1" x14ac:dyDescent="0.25">
      <c r="A1" s="73" t="s">
        <v>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</row>
    <row r="2" spans="1:17" s="21" customFormat="1" ht="22.5" customHeight="1" x14ac:dyDescent="0.25">
      <c r="A2" s="74" t="s">
        <v>80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</row>
    <row r="3" spans="1:17" s="21" customFormat="1" ht="22.5" customHeight="1" x14ac:dyDescent="0.25">
      <c r="A3" s="73" t="s">
        <v>8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</row>
    <row r="4" spans="1:17" s="21" customFormat="1" ht="22.5" customHeight="1" x14ac:dyDescent="0.25">
      <c r="A4" s="75" t="s">
        <v>81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</row>
    <row r="5" spans="1:17" s="21" customFormat="1" ht="4.95" customHeight="1" x14ac:dyDescent="0.25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</row>
    <row r="6" spans="1:17" s="21" customFormat="1" ht="4.95" customHeight="1" x14ac:dyDescent="0.3">
      <c r="A6" s="73"/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Q6" s="22"/>
    </row>
    <row r="7" spans="1:17" s="23" customFormat="1" ht="25.8" x14ac:dyDescent="0.25">
      <c r="A7" s="76" t="s">
        <v>92</v>
      </c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</row>
    <row r="8" spans="1:17" s="21" customFormat="1" ht="18" customHeight="1" x14ac:dyDescent="0.25">
      <c r="A8" s="71" t="s">
        <v>11</v>
      </c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</row>
    <row r="9" spans="1:17" s="21" customFormat="1" ht="18" customHeight="1" x14ac:dyDescent="0.25">
      <c r="A9" s="76"/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</row>
    <row r="10" spans="1:17" s="21" customFormat="1" ht="18" customHeight="1" x14ac:dyDescent="0.25">
      <c r="A10" s="71" t="s">
        <v>91</v>
      </c>
      <c r="B10" s="71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</row>
    <row r="11" spans="1:17" s="21" customFormat="1" ht="18" customHeight="1" x14ac:dyDescent="0.25">
      <c r="A11" s="71" t="s">
        <v>38</v>
      </c>
      <c r="B11" s="71"/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</row>
    <row r="12" spans="1:17" s="21" customFormat="1" ht="19.5" customHeight="1" x14ac:dyDescent="0.25">
      <c r="A12" s="71" t="s">
        <v>72</v>
      </c>
      <c r="B12" s="71"/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</row>
    <row r="13" spans="1:17" s="21" customFormat="1" ht="7.5" customHeight="1" x14ac:dyDescent="0.25">
      <c r="A13" s="71"/>
      <c r="B13" s="71"/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</row>
    <row r="14" spans="1:17" x14ac:dyDescent="0.25">
      <c r="A14" s="69" t="s">
        <v>82</v>
      </c>
      <c r="B14" s="69"/>
      <c r="C14" s="69"/>
      <c r="D14" s="69"/>
      <c r="H14" s="16"/>
      <c r="N14" s="25" t="s">
        <v>135</v>
      </c>
    </row>
    <row r="15" spans="1:17" x14ac:dyDescent="0.25">
      <c r="A15" s="69" t="s">
        <v>93</v>
      </c>
      <c r="B15" s="69"/>
      <c r="C15" s="69"/>
      <c r="D15" s="69"/>
      <c r="H15" s="26"/>
      <c r="N15" s="25" t="s">
        <v>134</v>
      </c>
    </row>
    <row r="16" spans="1:17" x14ac:dyDescent="0.25">
      <c r="A16" s="68" t="s">
        <v>7</v>
      </c>
      <c r="B16" s="68"/>
      <c r="C16" s="68"/>
      <c r="D16" s="68"/>
      <c r="E16" s="68"/>
      <c r="F16" s="68"/>
      <c r="G16" s="68"/>
      <c r="H16" s="72"/>
      <c r="I16" s="68" t="s">
        <v>1</v>
      </c>
      <c r="J16" s="68"/>
      <c r="K16" s="68"/>
      <c r="L16" s="68"/>
      <c r="M16" s="68"/>
      <c r="N16" s="68"/>
    </row>
    <row r="17" spans="1:14" x14ac:dyDescent="0.25">
      <c r="A17" s="2" t="s">
        <v>12</v>
      </c>
      <c r="G17" s="25" t="s">
        <v>30</v>
      </c>
      <c r="H17" s="27"/>
      <c r="I17" s="69" t="s">
        <v>96</v>
      </c>
      <c r="J17" s="69"/>
      <c r="K17" s="69"/>
      <c r="L17" s="69"/>
      <c r="M17" s="69"/>
      <c r="N17" s="69"/>
    </row>
    <row r="18" spans="1:14" x14ac:dyDescent="0.25">
      <c r="A18" s="2" t="s">
        <v>13</v>
      </c>
      <c r="D18" s="25"/>
      <c r="H18" s="27" t="s">
        <v>46</v>
      </c>
      <c r="I18" s="2" t="s">
        <v>36</v>
      </c>
    </row>
    <row r="19" spans="1:14" x14ac:dyDescent="0.25">
      <c r="A19" s="13" t="s">
        <v>14</v>
      </c>
      <c r="D19" s="25"/>
      <c r="H19" s="27" t="s">
        <v>94</v>
      </c>
      <c r="I19" s="2" t="s">
        <v>42</v>
      </c>
      <c r="N19" s="2">
        <v>1</v>
      </c>
    </row>
    <row r="20" spans="1:14" x14ac:dyDescent="0.25">
      <c r="H20" s="27"/>
      <c r="I20" s="16"/>
      <c r="J20" s="16"/>
      <c r="K20" s="16"/>
      <c r="L20" s="16"/>
      <c r="M20" s="33"/>
      <c r="N20" s="34"/>
    </row>
    <row r="21" spans="1:14" ht="13.2" customHeight="1" x14ac:dyDescent="0.25">
      <c r="H21" s="1"/>
    </row>
    <row r="22" spans="1:14" s="5" customFormat="1" ht="16.5" customHeight="1" x14ac:dyDescent="0.25">
      <c r="A22" s="64" t="s">
        <v>5</v>
      </c>
      <c r="B22" s="65" t="s">
        <v>9</v>
      </c>
      <c r="C22" s="65" t="s">
        <v>28</v>
      </c>
      <c r="D22" s="65" t="s">
        <v>2</v>
      </c>
      <c r="E22" s="65" t="s">
        <v>26</v>
      </c>
      <c r="F22" s="65" t="s">
        <v>6</v>
      </c>
      <c r="G22" s="65" t="s">
        <v>10</v>
      </c>
      <c r="H22" s="65" t="s">
        <v>34</v>
      </c>
      <c r="I22" s="63" t="s">
        <v>43</v>
      </c>
      <c r="J22" s="63"/>
      <c r="K22" s="67" t="s">
        <v>44</v>
      </c>
      <c r="L22" s="67"/>
      <c r="M22" s="63" t="s">
        <v>45</v>
      </c>
      <c r="N22" s="70" t="s">
        <v>29</v>
      </c>
    </row>
    <row r="23" spans="1:14" s="5" customFormat="1" ht="25.8" customHeight="1" x14ac:dyDescent="0.25">
      <c r="A23" s="64"/>
      <c r="B23" s="65"/>
      <c r="C23" s="65"/>
      <c r="D23" s="65"/>
      <c r="E23" s="65"/>
      <c r="F23" s="65"/>
      <c r="G23" s="65"/>
      <c r="H23" s="65"/>
      <c r="I23" s="63"/>
      <c r="J23" s="63"/>
      <c r="K23" s="6" t="s">
        <v>40</v>
      </c>
      <c r="L23" s="6" t="s">
        <v>41</v>
      </c>
      <c r="M23" s="63"/>
      <c r="N23" s="70"/>
    </row>
    <row r="24" spans="1:14" ht="27" customHeight="1" x14ac:dyDescent="0.25">
      <c r="A24" s="37">
        <v>1</v>
      </c>
      <c r="B24" s="53"/>
      <c r="C24" s="48" t="s">
        <v>68</v>
      </c>
      <c r="D24" s="50" t="s">
        <v>66</v>
      </c>
      <c r="E24" s="48" t="s">
        <v>67</v>
      </c>
      <c r="F24" s="48" t="s">
        <v>16</v>
      </c>
      <c r="G24" s="48" t="s">
        <v>64</v>
      </c>
      <c r="H24" s="57" t="s">
        <v>65</v>
      </c>
      <c r="I24" s="52"/>
      <c r="J24" s="53"/>
      <c r="K24" s="52">
        <v>32</v>
      </c>
      <c r="L24" s="52">
        <v>41</v>
      </c>
      <c r="M24" s="52">
        <v>41</v>
      </c>
      <c r="N24" s="56"/>
    </row>
    <row r="25" spans="1:14" ht="27" customHeight="1" x14ac:dyDescent="0.25">
      <c r="A25" s="37">
        <v>2</v>
      </c>
      <c r="B25" s="53"/>
      <c r="C25" s="48" t="s">
        <v>85</v>
      </c>
      <c r="D25" s="50" t="s">
        <v>86</v>
      </c>
      <c r="E25" s="49">
        <v>38237</v>
      </c>
      <c r="F25" s="48" t="s">
        <v>23</v>
      </c>
      <c r="G25" s="48" t="s">
        <v>31</v>
      </c>
      <c r="H25" s="57" t="s">
        <v>69</v>
      </c>
      <c r="I25" s="52"/>
      <c r="J25" s="53"/>
      <c r="K25" s="52">
        <v>40</v>
      </c>
      <c r="L25" s="52">
        <v>31</v>
      </c>
      <c r="M25" s="52">
        <v>40</v>
      </c>
      <c r="N25" s="56"/>
    </row>
    <row r="26" spans="1:14" ht="27" customHeight="1" x14ac:dyDescent="0.25">
      <c r="A26" s="61" t="s">
        <v>136</v>
      </c>
      <c r="B26" s="53"/>
      <c r="C26" s="48" t="s">
        <v>87</v>
      </c>
      <c r="D26" s="50" t="s">
        <v>88</v>
      </c>
      <c r="E26" s="49">
        <v>36347</v>
      </c>
      <c r="F26" s="48" t="s">
        <v>23</v>
      </c>
      <c r="G26" s="48" t="s">
        <v>37</v>
      </c>
      <c r="H26" s="57" t="s">
        <v>79</v>
      </c>
      <c r="I26" s="52"/>
      <c r="J26" s="53"/>
      <c r="K26" s="52"/>
      <c r="L26" s="52"/>
      <c r="M26" s="52"/>
      <c r="N26" s="56"/>
    </row>
    <row r="27" spans="1:14" ht="27" customHeight="1" x14ac:dyDescent="0.25">
      <c r="A27" s="61" t="s">
        <v>136</v>
      </c>
      <c r="B27" s="53"/>
      <c r="C27" s="48" t="s">
        <v>61</v>
      </c>
      <c r="D27" s="50" t="s">
        <v>39</v>
      </c>
      <c r="E27" s="48" t="s">
        <v>54</v>
      </c>
      <c r="F27" s="48" t="s">
        <v>23</v>
      </c>
      <c r="G27" s="48" t="s">
        <v>37</v>
      </c>
      <c r="H27" s="57" t="s">
        <v>79</v>
      </c>
      <c r="I27" s="52"/>
      <c r="J27" s="53"/>
      <c r="K27" s="52"/>
      <c r="L27" s="52"/>
      <c r="M27" s="52"/>
      <c r="N27" s="56"/>
    </row>
    <row r="28" spans="1:14" ht="27" customHeight="1" x14ac:dyDescent="0.25">
      <c r="A28" s="61" t="s">
        <v>136</v>
      </c>
      <c r="B28" s="53"/>
      <c r="C28" s="48" t="s">
        <v>89</v>
      </c>
      <c r="D28" s="50" t="s">
        <v>90</v>
      </c>
      <c r="E28" s="49">
        <v>36981</v>
      </c>
      <c r="F28" s="48" t="s">
        <v>23</v>
      </c>
      <c r="G28" s="48" t="s">
        <v>37</v>
      </c>
      <c r="H28" s="57" t="s">
        <v>79</v>
      </c>
      <c r="I28" s="52"/>
      <c r="J28" s="53"/>
      <c r="K28" s="52"/>
      <c r="L28" s="52"/>
      <c r="M28" s="52"/>
      <c r="N28" s="56"/>
    </row>
    <row r="29" spans="1:14" ht="27" customHeight="1" x14ac:dyDescent="0.25">
      <c r="A29" s="61" t="s">
        <v>136</v>
      </c>
      <c r="B29" s="53"/>
      <c r="C29" s="48" t="s">
        <v>60</v>
      </c>
      <c r="D29" s="50" t="s">
        <v>51</v>
      </c>
      <c r="E29" s="48" t="s">
        <v>52</v>
      </c>
      <c r="F29" s="48" t="s">
        <v>16</v>
      </c>
      <c r="G29" s="48" t="s">
        <v>37</v>
      </c>
      <c r="H29" s="57" t="s">
        <v>53</v>
      </c>
      <c r="I29" s="52"/>
      <c r="J29" s="53"/>
      <c r="K29" s="52"/>
      <c r="L29" s="52"/>
      <c r="M29" s="52"/>
      <c r="N29" s="56"/>
    </row>
    <row r="30" spans="1:14" ht="19.2" customHeight="1" x14ac:dyDescent="0.3">
      <c r="A30" s="7"/>
      <c r="B30" s="8"/>
      <c r="C30" s="7"/>
      <c r="D30" s="9"/>
      <c r="E30" s="10"/>
      <c r="F30" s="11"/>
      <c r="G30" s="10"/>
      <c r="H30" s="10"/>
      <c r="I30" s="12"/>
      <c r="J30" s="12"/>
      <c r="K30" s="12"/>
      <c r="L30" s="12"/>
      <c r="M30" s="12"/>
      <c r="N30" s="12"/>
    </row>
    <row r="31" spans="1:14" ht="19.2" customHeight="1" x14ac:dyDescent="0.25">
      <c r="A31" s="68" t="s">
        <v>3</v>
      </c>
      <c r="B31" s="68"/>
      <c r="C31" s="68"/>
      <c r="D31" s="68"/>
      <c r="E31" s="20"/>
      <c r="F31" s="20"/>
      <c r="G31" s="20"/>
      <c r="H31" s="68" t="s">
        <v>4</v>
      </c>
      <c r="I31" s="68"/>
      <c r="J31" s="68"/>
      <c r="K31" s="68"/>
      <c r="L31" s="68"/>
      <c r="M31" s="68"/>
      <c r="N31" s="68"/>
    </row>
    <row r="32" spans="1:14" s="17" customFormat="1" ht="19.2" customHeight="1" x14ac:dyDescent="0.25">
      <c r="A32" s="19" t="s">
        <v>74</v>
      </c>
      <c r="B32" s="18"/>
      <c r="C32" s="28"/>
      <c r="D32" s="18"/>
      <c r="E32" s="18"/>
      <c r="F32" s="18"/>
      <c r="H32" s="29" t="s">
        <v>24</v>
      </c>
      <c r="I32" s="32">
        <v>3</v>
      </c>
      <c r="J32" s="18"/>
      <c r="K32" s="18"/>
      <c r="L32" s="18"/>
      <c r="M32" s="29" t="s">
        <v>22</v>
      </c>
      <c r="N32" s="30">
        <f>COUNTIF(E$22:E139,"ЗМС")</f>
        <v>0</v>
      </c>
    </row>
    <row r="33" spans="1:14" s="17" customFormat="1" ht="19.2" customHeight="1" x14ac:dyDescent="0.25">
      <c r="A33" s="19" t="s">
        <v>75</v>
      </c>
      <c r="B33" s="18"/>
      <c r="C33" s="31"/>
      <c r="D33" s="18"/>
      <c r="E33" s="18"/>
      <c r="F33" s="18"/>
      <c r="H33" s="29" t="s">
        <v>17</v>
      </c>
      <c r="I33" s="18">
        <v>6</v>
      </c>
      <c r="J33" s="32"/>
      <c r="K33" s="32"/>
      <c r="L33" s="32"/>
      <c r="M33" s="29" t="s">
        <v>15</v>
      </c>
      <c r="N33" s="30">
        <f>COUNTIF(F$24:F29,"МСМК")</f>
        <v>0</v>
      </c>
    </row>
    <row r="34" spans="1:14" s="17" customFormat="1" ht="19.2" customHeight="1" x14ac:dyDescent="0.25">
      <c r="A34" s="19" t="s">
        <v>35</v>
      </c>
      <c r="B34" s="18"/>
      <c r="C34" s="18"/>
      <c r="D34" s="18"/>
      <c r="E34" s="18"/>
      <c r="F34" s="18"/>
      <c r="H34" s="29" t="s">
        <v>18</v>
      </c>
      <c r="I34" s="32">
        <v>2</v>
      </c>
      <c r="J34" s="32"/>
      <c r="K34" s="32"/>
      <c r="L34" s="32"/>
      <c r="M34" s="29" t="s">
        <v>16</v>
      </c>
      <c r="N34" s="30">
        <f>COUNTIF(F$24:F29,"МС")</f>
        <v>2</v>
      </c>
    </row>
    <row r="35" spans="1:14" s="17" customFormat="1" ht="19.2" customHeight="1" x14ac:dyDescent="0.25">
      <c r="A35" s="19" t="s">
        <v>76</v>
      </c>
      <c r="B35" s="18"/>
      <c r="C35" s="18"/>
      <c r="D35" s="18"/>
      <c r="E35" s="18"/>
      <c r="F35" s="18"/>
      <c r="H35" s="29" t="s">
        <v>19</v>
      </c>
      <c r="I35" s="32">
        <v>2</v>
      </c>
      <c r="J35" s="32"/>
      <c r="K35" s="32"/>
      <c r="L35" s="32"/>
      <c r="M35" s="29" t="s">
        <v>23</v>
      </c>
      <c r="N35" s="30">
        <f>COUNTIF(F$24:F29,"КМС")</f>
        <v>4</v>
      </c>
    </row>
    <row r="36" spans="1:14" s="17" customFormat="1" ht="19.2" customHeight="1" x14ac:dyDescent="0.25">
      <c r="A36" s="24"/>
      <c r="B36" s="18"/>
      <c r="C36" s="18"/>
      <c r="D36" s="18"/>
      <c r="H36" s="29" t="s">
        <v>20</v>
      </c>
      <c r="I36" s="32">
        <f>COUNTIF(A11:A93,"НФ")</f>
        <v>0</v>
      </c>
      <c r="J36" s="32"/>
      <c r="K36" s="32"/>
      <c r="L36" s="32"/>
      <c r="M36" s="29" t="s">
        <v>25</v>
      </c>
      <c r="N36" s="30">
        <f>COUNTIF(F$24:F29,"1 сп.р.")</f>
        <v>0</v>
      </c>
    </row>
    <row r="37" spans="1:14" s="17" customFormat="1" ht="12" x14ac:dyDescent="0.25">
      <c r="C37" s="18"/>
      <c r="D37" s="18"/>
      <c r="H37" s="29" t="s">
        <v>27</v>
      </c>
      <c r="I37" s="32">
        <f>COUNTIF(A11:A93,"ДСКВ")</f>
        <v>0</v>
      </c>
      <c r="J37" s="32"/>
      <c r="K37" s="32"/>
      <c r="L37" s="32"/>
      <c r="M37" s="29" t="s">
        <v>33</v>
      </c>
      <c r="N37" s="30">
        <f>COUNTIF(F$24:F29,"2 СР")</f>
        <v>0</v>
      </c>
    </row>
    <row r="38" spans="1:14" s="17" customFormat="1" ht="12" x14ac:dyDescent="0.25">
      <c r="A38" s="18"/>
      <c r="B38" s="18"/>
      <c r="C38" s="18"/>
      <c r="D38" s="18"/>
      <c r="E38" s="18"/>
      <c r="F38" s="18"/>
      <c r="H38" s="29" t="s">
        <v>21</v>
      </c>
      <c r="I38" s="32">
        <f>COUNTIF(A11:A93,"НС")</f>
        <v>4</v>
      </c>
      <c r="J38" s="32"/>
      <c r="K38" s="32"/>
      <c r="L38" s="32"/>
      <c r="M38" s="29" t="s">
        <v>32</v>
      </c>
      <c r="N38" s="30">
        <f>COUNTIF(F$24:F29,"3 СР")</f>
        <v>0</v>
      </c>
    </row>
    <row r="39" spans="1:14" ht="5.25" customHeight="1" x14ac:dyDescent="0.25">
      <c r="A39" s="3"/>
      <c r="B39" s="3"/>
      <c r="C39" s="3"/>
      <c r="D39" s="3"/>
      <c r="E39" s="3"/>
      <c r="F39" s="3"/>
      <c r="I39" s="15"/>
      <c r="J39" s="15"/>
      <c r="K39" s="15"/>
      <c r="L39" s="15"/>
      <c r="M39" s="15"/>
      <c r="N39" s="14"/>
    </row>
    <row r="40" spans="1:14" x14ac:dyDescent="0.25">
      <c r="A40" s="68" t="str">
        <f>A17</f>
        <v>ТЕХНИЧЕСКИЙ ДЕЛЕГАТ ФВСР:</v>
      </c>
      <c r="B40" s="68"/>
      <c r="C40" s="68"/>
      <c r="D40" s="68"/>
      <c r="E40" s="68" t="str">
        <f>A18</f>
        <v>ГЛАВНЫЙ СУДЬЯ:</v>
      </c>
      <c r="F40" s="68"/>
      <c r="G40" s="68"/>
      <c r="H40" s="68" t="str">
        <f>A19</f>
        <v>ГЛАВНЫЙ СЕКРЕТАРЬ:</v>
      </c>
      <c r="I40" s="68"/>
      <c r="J40" s="68"/>
      <c r="K40" s="68"/>
      <c r="L40" s="68"/>
      <c r="M40" s="68">
        <f>A20</f>
        <v>0</v>
      </c>
      <c r="N40" s="68"/>
    </row>
    <row r="41" spans="1:14" x14ac:dyDescent="0.25">
      <c r="A41" s="66"/>
      <c r="B41" s="66"/>
      <c r="C41" s="66"/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66"/>
    </row>
    <row r="42" spans="1:14" x14ac:dyDescent="0.25">
      <c r="A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</row>
    <row r="43" spans="1:14" x14ac:dyDescent="0.25">
      <c r="A43" s="4"/>
      <c r="D43" s="4"/>
      <c r="E43" s="4"/>
      <c r="F43" s="4"/>
      <c r="G43" s="4"/>
      <c r="H43" s="35"/>
      <c r="I43" s="4"/>
      <c r="J43" s="4"/>
      <c r="K43" s="4"/>
      <c r="L43" s="4"/>
      <c r="M43" s="4"/>
      <c r="N43" s="4"/>
    </row>
    <row r="44" spans="1:14" x14ac:dyDescent="0.25">
      <c r="A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</row>
    <row r="45" spans="1:14" x14ac:dyDescent="0.25">
      <c r="A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</row>
    <row r="46" spans="1:14" s="17" customFormat="1" ht="12" x14ac:dyDescent="0.25">
      <c r="A46" s="62">
        <f>H17</f>
        <v>0</v>
      </c>
      <c r="B46" s="62"/>
      <c r="C46" s="62"/>
      <c r="D46" s="62"/>
      <c r="E46" s="62" t="str">
        <f>H18</f>
        <v>АНДРИЯНОВ А.С. (ВК, г. МОСКВА)</v>
      </c>
      <c r="F46" s="62"/>
      <c r="G46" s="62"/>
      <c r="H46" s="62" t="str">
        <f>H19</f>
        <v>МАЛАХОВ Р.А. (1 К, г. ИЖЕВСК)</v>
      </c>
      <c r="I46" s="62"/>
      <c r="J46" s="62"/>
      <c r="K46" s="62"/>
      <c r="L46" s="62"/>
      <c r="M46" s="62">
        <f>H20</f>
        <v>0</v>
      </c>
      <c r="N46" s="62"/>
    </row>
  </sheetData>
  <sortState xmlns:xlrd2="http://schemas.microsoft.com/office/spreadsheetml/2017/richdata2" ref="C24:M29">
    <sortCondition descending="1" ref="M24:M29"/>
  </sortState>
  <mergeCells count="41">
    <mergeCell ref="A12:N12"/>
    <mergeCell ref="A8:N8"/>
    <mergeCell ref="A9:N9"/>
    <mergeCell ref="A7:N7"/>
    <mergeCell ref="A10:N10"/>
    <mergeCell ref="A11:N11"/>
    <mergeCell ref="A1:N1"/>
    <mergeCell ref="A2:N2"/>
    <mergeCell ref="A3:N3"/>
    <mergeCell ref="A4:N4"/>
    <mergeCell ref="A6:N6"/>
    <mergeCell ref="A40:D40"/>
    <mergeCell ref="E40:G40"/>
    <mergeCell ref="H40:L40"/>
    <mergeCell ref="M40:N40"/>
    <mergeCell ref="C22:C23"/>
    <mergeCell ref="D22:D23"/>
    <mergeCell ref="E22:E23"/>
    <mergeCell ref="I17:N17"/>
    <mergeCell ref="N22:N23"/>
    <mergeCell ref="A13:N13"/>
    <mergeCell ref="A16:H16"/>
    <mergeCell ref="I16:N16"/>
    <mergeCell ref="A14:D14"/>
    <mergeCell ref="A15:D15"/>
    <mergeCell ref="A46:D46"/>
    <mergeCell ref="E46:G46"/>
    <mergeCell ref="H46:L46"/>
    <mergeCell ref="M46:N46"/>
    <mergeCell ref="M22:M23"/>
    <mergeCell ref="A22:A23"/>
    <mergeCell ref="B22:B23"/>
    <mergeCell ref="A41:E41"/>
    <mergeCell ref="F41:N41"/>
    <mergeCell ref="F22:F23"/>
    <mergeCell ref="G22:G23"/>
    <mergeCell ref="H22:H23"/>
    <mergeCell ref="I22:J23"/>
    <mergeCell ref="K22:L22"/>
    <mergeCell ref="A31:D31"/>
    <mergeCell ref="H31:N31"/>
  </mergeCells>
  <phoneticPr fontId="23" type="noConversion"/>
  <conditionalFormatting sqref="A40:XFD40">
    <cfRule type="cellIs" dxfId="14" priority="1" operator="equal">
      <formula>0</formula>
    </cfRule>
    <cfRule type="cellIs" dxfId="13" priority="2" operator="equal">
      <formula>0</formula>
    </cfRule>
  </conditionalFormatting>
  <conditionalFormatting sqref="A40:XFD46">
    <cfRule type="cellIs" dxfId="12" priority="3" operator="equal">
      <formula>0</formula>
    </cfRule>
  </conditionalFormatting>
  <printOptions horizontalCentered="1"/>
  <pageMargins left="0.19685039370078741" right="0.19685039370078741" top="0.59055118110236227" bottom="0.59055118110236227" header="0.15748031496062992" footer="0.11811023622047245"/>
  <pageSetup paperSize="256" scale="59" orientation="portrait" copies="3" r:id="rId1"/>
  <headerFooter alignWithMargins="0">
    <oddHeader>&amp;L&amp;"Calibri,полужирный курсив"&amp;UРЕЗУЛЬТАТЫ НА САЙТЕ WWW.FVSR|highway|results&amp;C&amp;"Calibri,обычный"&amp;8Протокол - &amp;A&amp;R&amp;"Calibri,полужирный курсив"&amp;UФЕДЕРАЦИЯ ВЕЛОСИПЕДНОГО СПОРТА РОССИИ - WWW.FVSR.RU</oddHeader>
    <oddFooter>&amp;C&amp;"Calibri,обычный"                                                                   Страница &amp;P из &amp;N                                                                              Отчет создан &amp;D в &amp;T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3AE4EF-C858-415E-91F0-4F45C7B3ABC8}">
  <sheetPr>
    <tabColor theme="3" tint="-0.249977111117893"/>
    <pageSetUpPr fitToPage="1"/>
  </sheetPr>
  <dimension ref="A1:Q48"/>
  <sheetViews>
    <sheetView view="pageBreakPreview" topLeftCell="A4" zoomScale="50" zoomScaleNormal="50" zoomScaleSheetLayoutView="50" workbookViewId="0">
      <selection activeCell="A12" sqref="A12:N12"/>
    </sheetView>
  </sheetViews>
  <sheetFormatPr defaultColWidth="9.109375" defaultRowHeight="13.8" x14ac:dyDescent="0.25"/>
  <cols>
    <col min="1" max="1" width="6.6640625" style="2" customWidth="1"/>
    <col min="2" max="2" width="7.6640625" style="46" hidden="1" customWidth="1"/>
    <col min="3" max="3" width="16" style="46" customWidth="1"/>
    <col min="4" max="4" width="24.109375" style="2" customWidth="1"/>
    <col min="5" max="5" width="12.21875" style="2" customWidth="1"/>
    <col min="6" max="6" width="8.6640625" style="2" customWidth="1"/>
    <col min="7" max="7" width="23.88671875" style="2" customWidth="1"/>
    <col min="8" max="8" width="27" style="2" customWidth="1"/>
    <col min="9" max="9" width="7.44140625" style="2" customWidth="1"/>
    <col min="10" max="10" width="8.33203125" style="2" customWidth="1"/>
    <col min="11" max="11" width="7.44140625" style="2" customWidth="1"/>
    <col min="12" max="12" width="7.109375" style="2" customWidth="1"/>
    <col min="13" max="13" width="9.88671875" style="2" customWidth="1"/>
    <col min="14" max="14" width="12.109375" style="2" customWidth="1"/>
    <col min="15" max="16384" width="9.109375" style="2"/>
  </cols>
  <sheetData>
    <row r="1" spans="1:17" s="42" customFormat="1" ht="22.5" customHeight="1" x14ac:dyDescent="0.25">
      <c r="A1" s="75" t="s">
        <v>0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</row>
    <row r="2" spans="1:17" s="42" customFormat="1" ht="22.5" customHeight="1" x14ac:dyDescent="0.25">
      <c r="A2" s="75" t="s">
        <v>80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</row>
    <row r="3" spans="1:17" s="42" customFormat="1" ht="22.5" customHeight="1" x14ac:dyDescent="0.25">
      <c r="A3" s="75" t="s">
        <v>8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</row>
    <row r="4" spans="1:17" s="42" customFormat="1" ht="22.5" customHeight="1" x14ac:dyDescent="0.25">
      <c r="A4" s="75" t="s">
        <v>81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</row>
    <row r="5" spans="1:17" s="42" customFormat="1" ht="4.95" customHeight="1" x14ac:dyDescent="0.25">
      <c r="A5" s="44"/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</row>
    <row r="6" spans="1:17" s="42" customFormat="1" ht="4.95" customHeight="1" x14ac:dyDescent="0.3">
      <c r="A6" s="75"/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Q6" s="22"/>
    </row>
    <row r="7" spans="1:17" s="23" customFormat="1" ht="25.8" x14ac:dyDescent="0.25">
      <c r="A7" s="76" t="s">
        <v>92</v>
      </c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</row>
    <row r="8" spans="1:17" s="42" customFormat="1" ht="18" customHeight="1" x14ac:dyDescent="0.25">
      <c r="A8" s="71" t="s">
        <v>11</v>
      </c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</row>
    <row r="9" spans="1:17" s="42" customFormat="1" ht="18" customHeight="1" x14ac:dyDescent="0.25">
      <c r="A9" s="76"/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</row>
    <row r="10" spans="1:17" s="42" customFormat="1" ht="18" customHeight="1" x14ac:dyDescent="0.25">
      <c r="A10" s="71" t="s">
        <v>91</v>
      </c>
      <c r="B10" s="71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</row>
    <row r="11" spans="1:17" s="42" customFormat="1" ht="18" customHeight="1" x14ac:dyDescent="0.25">
      <c r="A11" s="71" t="s">
        <v>38</v>
      </c>
      <c r="B11" s="71"/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</row>
    <row r="12" spans="1:17" s="42" customFormat="1" ht="19.5" customHeight="1" x14ac:dyDescent="0.25">
      <c r="A12" s="71" t="s">
        <v>137</v>
      </c>
      <c r="B12" s="71"/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</row>
    <row r="13" spans="1:17" s="42" customFormat="1" ht="7.5" customHeight="1" x14ac:dyDescent="0.25">
      <c r="A13" s="71"/>
      <c r="B13" s="71"/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</row>
    <row r="14" spans="1:17" x14ac:dyDescent="0.25">
      <c r="A14" s="69" t="s">
        <v>82</v>
      </c>
      <c r="B14" s="69"/>
      <c r="C14" s="69"/>
      <c r="D14" s="69"/>
      <c r="H14" s="43"/>
      <c r="N14" s="25" t="s">
        <v>135</v>
      </c>
    </row>
    <row r="15" spans="1:17" x14ac:dyDescent="0.25">
      <c r="A15" s="69" t="s">
        <v>93</v>
      </c>
      <c r="B15" s="69"/>
      <c r="C15" s="69"/>
      <c r="D15" s="69"/>
      <c r="H15" s="26"/>
      <c r="N15" s="25" t="s">
        <v>134</v>
      </c>
    </row>
    <row r="16" spans="1:17" x14ac:dyDescent="0.25">
      <c r="A16" s="68" t="s">
        <v>7</v>
      </c>
      <c r="B16" s="68"/>
      <c r="C16" s="68"/>
      <c r="D16" s="68"/>
      <c r="E16" s="68"/>
      <c r="F16" s="68"/>
      <c r="G16" s="68"/>
      <c r="H16" s="72"/>
      <c r="I16" s="68" t="s">
        <v>1</v>
      </c>
      <c r="J16" s="68"/>
      <c r="K16" s="68"/>
      <c r="L16" s="68"/>
      <c r="M16" s="68"/>
      <c r="N16" s="68"/>
    </row>
    <row r="17" spans="1:14" x14ac:dyDescent="0.25">
      <c r="A17" s="2" t="s">
        <v>12</v>
      </c>
      <c r="G17" s="25" t="s">
        <v>30</v>
      </c>
      <c r="H17" s="27"/>
      <c r="I17" s="69" t="s">
        <v>95</v>
      </c>
      <c r="J17" s="69"/>
      <c r="K17" s="69"/>
      <c r="L17" s="69"/>
      <c r="M17" s="69"/>
      <c r="N17" s="69"/>
    </row>
    <row r="18" spans="1:14" x14ac:dyDescent="0.25">
      <c r="A18" s="2" t="s">
        <v>13</v>
      </c>
      <c r="D18" s="25"/>
      <c r="H18" s="27" t="s">
        <v>46</v>
      </c>
      <c r="I18" s="2" t="s">
        <v>36</v>
      </c>
    </row>
    <row r="19" spans="1:14" ht="13.2" customHeight="1" x14ac:dyDescent="0.25">
      <c r="A19" s="13" t="s">
        <v>14</v>
      </c>
      <c r="D19" s="25"/>
      <c r="H19" s="27" t="s">
        <v>94</v>
      </c>
      <c r="I19" s="2" t="s">
        <v>42</v>
      </c>
      <c r="N19" s="2">
        <v>1</v>
      </c>
    </row>
    <row r="20" spans="1:14" ht="13.2" customHeight="1" x14ac:dyDescent="0.25">
      <c r="H20" s="27"/>
      <c r="I20" s="43"/>
      <c r="J20" s="43"/>
      <c r="K20" s="43"/>
      <c r="L20" s="43"/>
      <c r="M20" s="33"/>
      <c r="N20" s="34"/>
    </row>
    <row r="21" spans="1:14" ht="13.2" customHeight="1" x14ac:dyDescent="0.25">
      <c r="H21" s="1"/>
    </row>
    <row r="22" spans="1:14" s="5" customFormat="1" ht="16.5" customHeight="1" x14ac:dyDescent="0.25">
      <c r="A22" s="64" t="s">
        <v>5</v>
      </c>
      <c r="B22" s="65" t="s">
        <v>9</v>
      </c>
      <c r="C22" s="65" t="s">
        <v>28</v>
      </c>
      <c r="D22" s="65" t="s">
        <v>2</v>
      </c>
      <c r="E22" s="65" t="s">
        <v>26</v>
      </c>
      <c r="F22" s="65" t="s">
        <v>6</v>
      </c>
      <c r="G22" s="65" t="s">
        <v>10</v>
      </c>
      <c r="H22" s="65" t="s">
        <v>34</v>
      </c>
      <c r="I22" s="63" t="s">
        <v>43</v>
      </c>
      <c r="J22" s="63"/>
      <c r="K22" s="67" t="s">
        <v>44</v>
      </c>
      <c r="L22" s="67"/>
      <c r="M22" s="63" t="s">
        <v>45</v>
      </c>
      <c r="N22" s="70" t="s">
        <v>29</v>
      </c>
    </row>
    <row r="23" spans="1:14" s="5" customFormat="1" ht="25.8" customHeight="1" x14ac:dyDescent="0.25">
      <c r="A23" s="64"/>
      <c r="B23" s="65"/>
      <c r="C23" s="65"/>
      <c r="D23" s="65"/>
      <c r="E23" s="65"/>
      <c r="F23" s="65"/>
      <c r="G23" s="65"/>
      <c r="H23" s="65"/>
      <c r="I23" s="63"/>
      <c r="J23" s="63"/>
      <c r="K23" s="6" t="s">
        <v>40</v>
      </c>
      <c r="L23" s="6" t="s">
        <v>41</v>
      </c>
      <c r="M23" s="63"/>
      <c r="N23" s="70"/>
    </row>
    <row r="24" spans="1:14" ht="27" customHeight="1" x14ac:dyDescent="0.25">
      <c r="A24" s="51">
        <v>1</v>
      </c>
      <c r="B24" s="55"/>
      <c r="C24" s="37" t="s">
        <v>107</v>
      </c>
      <c r="D24" s="38" t="s">
        <v>108</v>
      </c>
      <c r="E24" s="39">
        <v>39020</v>
      </c>
      <c r="F24" s="37" t="s">
        <v>78</v>
      </c>
      <c r="G24" s="37" t="s">
        <v>109</v>
      </c>
      <c r="H24" s="59" t="s">
        <v>110</v>
      </c>
      <c r="I24" s="52">
        <v>71.34</v>
      </c>
      <c r="J24" s="53">
        <v>1</v>
      </c>
      <c r="K24" s="52"/>
      <c r="L24" s="52"/>
      <c r="M24" s="52">
        <v>71.34</v>
      </c>
      <c r="N24" s="56"/>
    </row>
    <row r="25" spans="1:14" ht="27" customHeight="1" x14ac:dyDescent="0.25">
      <c r="A25" s="51">
        <v>2</v>
      </c>
      <c r="B25" s="55"/>
      <c r="C25" s="48" t="s">
        <v>104</v>
      </c>
      <c r="D25" s="50" t="s">
        <v>105</v>
      </c>
      <c r="E25" s="48" t="s">
        <v>106</v>
      </c>
      <c r="F25" s="48" t="s">
        <v>78</v>
      </c>
      <c r="G25" s="48" t="s">
        <v>31</v>
      </c>
      <c r="H25" s="58" t="s">
        <v>69</v>
      </c>
      <c r="I25" s="52">
        <v>55.66</v>
      </c>
      <c r="J25" s="53">
        <v>2</v>
      </c>
      <c r="K25" s="52"/>
      <c r="L25" s="52"/>
      <c r="M25" s="52">
        <v>55.66</v>
      </c>
      <c r="N25" s="56"/>
    </row>
    <row r="26" spans="1:14" ht="27" customHeight="1" x14ac:dyDescent="0.25">
      <c r="A26" s="51">
        <v>3</v>
      </c>
      <c r="B26" s="55"/>
      <c r="C26" s="37" t="s">
        <v>111</v>
      </c>
      <c r="D26" s="38" t="s">
        <v>112</v>
      </c>
      <c r="E26" s="39">
        <v>38873</v>
      </c>
      <c r="F26" s="37" t="s">
        <v>78</v>
      </c>
      <c r="G26" s="37" t="s">
        <v>31</v>
      </c>
      <c r="H26" s="59" t="s">
        <v>69</v>
      </c>
      <c r="I26" s="52">
        <v>44.66</v>
      </c>
      <c r="J26" s="53">
        <v>3</v>
      </c>
      <c r="K26" s="52"/>
      <c r="L26" s="52"/>
      <c r="M26" s="52">
        <v>44.66</v>
      </c>
      <c r="N26" s="56"/>
    </row>
    <row r="27" spans="1:14" ht="27" customHeight="1" x14ac:dyDescent="0.25">
      <c r="A27" s="51">
        <v>4</v>
      </c>
      <c r="B27" s="55"/>
      <c r="C27" s="48" t="s">
        <v>101</v>
      </c>
      <c r="D27" s="50" t="s">
        <v>102</v>
      </c>
      <c r="E27" s="48" t="s">
        <v>103</v>
      </c>
      <c r="F27" s="48" t="s">
        <v>23</v>
      </c>
      <c r="G27" s="48" t="s">
        <v>31</v>
      </c>
      <c r="H27" s="58" t="s">
        <v>69</v>
      </c>
      <c r="I27" s="52">
        <v>35.92</v>
      </c>
      <c r="J27" s="53">
        <v>4</v>
      </c>
      <c r="K27" s="52"/>
      <c r="L27" s="52"/>
      <c r="M27" s="52">
        <v>35.92</v>
      </c>
      <c r="N27" s="56"/>
    </row>
    <row r="28" spans="1:14" ht="27" customHeight="1" x14ac:dyDescent="0.25">
      <c r="A28" s="51">
        <v>5</v>
      </c>
      <c r="B28" s="55"/>
      <c r="C28" s="37" t="s">
        <v>113</v>
      </c>
      <c r="D28" s="38" t="s">
        <v>114</v>
      </c>
      <c r="E28" s="39">
        <v>39061</v>
      </c>
      <c r="F28" s="47" t="s">
        <v>115</v>
      </c>
      <c r="G28" s="37" t="s">
        <v>31</v>
      </c>
      <c r="H28" s="59" t="s">
        <v>69</v>
      </c>
      <c r="I28" s="52">
        <v>20.84</v>
      </c>
      <c r="J28" s="53">
        <v>5</v>
      </c>
      <c r="K28" s="54"/>
      <c r="L28" s="54"/>
      <c r="M28" s="52">
        <v>20.84</v>
      </c>
      <c r="N28" s="56"/>
    </row>
    <row r="29" spans="1:14" ht="27" customHeight="1" x14ac:dyDescent="0.25">
      <c r="A29" s="51">
        <v>6</v>
      </c>
      <c r="B29" s="55"/>
      <c r="C29" s="37" t="s">
        <v>127</v>
      </c>
      <c r="D29" s="38" t="s">
        <v>128</v>
      </c>
      <c r="E29" s="39">
        <v>39199</v>
      </c>
      <c r="F29" s="47" t="s">
        <v>115</v>
      </c>
      <c r="G29" s="40" t="s">
        <v>31</v>
      </c>
      <c r="H29" s="59" t="s">
        <v>69</v>
      </c>
      <c r="I29" s="52">
        <v>17.34</v>
      </c>
      <c r="J29" s="53">
        <v>6</v>
      </c>
      <c r="K29" s="54"/>
      <c r="L29" s="54"/>
      <c r="M29" s="52">
        <v>17.34</v>
      </c>
      <c r="N29" s="56"/>
    </row>
    <row r="30" spans="1:14" ht="18" customHeight="1" x14ac:dyDescent="0.3">
      <c r="A30" s="7"/>
      <c r="B30" s="8"/>
      <c r="C30" s="7"/>
      <c r="D30" s="9"/>
      <c r="E30" s="10"/>
      <c r="F30" s="11"/>
      <c r="G30" s="10"/>
      <c r="H30" s="10"/>
      <c r="I30" s="12"/>
      <c r="J30" s="12"/>
      <c r="K30" s="12"/>
      <c r="L30" s="12"/>
      <c r="M30" s="12"/>
      <c r="N30" s="12"/>
    </row>
    <row r="31" spans="1:14" ht="18" customHeight="1" x14ac:dyDescent="0.25">
      <c r="A31" s="68" t="s">
        <v>3</v>
      </c>
      <c r="B31" s="68"/>
      <c r="C31" s="68"/>
      <c r="D31" s="68"/>
      <c r="E31" s="20"/>
      <c r="F31" s="20"/>
      <c r="G31" s="20"/>
      <c r="H31" s="68" t="s">
        <v>4</v>
      </c>
      <c r="I31" s="68"/>
      <c r="J31" s="68"/>
      <c r="K31" s="68"/>
      <c r="L31" s="68"/>
      <c r="M31" s="68"/>
      <c r="N31" s="68"/>
    </row>
    <row r="32" spans="1:14" s="17" customFormat="1" ht="18" customHeight="1" x14ac:dyDescent="0.25">
      <c r="A32" s="19" t="s">
        <v>74</v>
      </c>
      <c r="B32" s="45"/>
      <c r="C32" s="28"/>
      <c r="D32" s="45"/>
      <c r="E32" s="45"/>
      <c r="F32" s="45"/>
      <c r="H32" s="29" t="s">
        <v>24</v>
      </c>
      <c r="I32" s="32">
        <v>2</v>
      </c>
      <c r="J32" s="45"/>
      <c r="K32" s="45"/>
      <c r="L32" s="45"/>
      <c r="M32" s="29" t="s">
        <v>22</v>
      </c>
      <c r="N32" s="30">
        <f>COUNTIF(E$22:E139,"ЗМС")</f>
        <v>0</v>
      </c>
    </row>
    <row r="33" spans="1:14" s="17" customFormat="1" ht="18" customHeight="1" x14ac:dyDescent="0.25">
      <c r="A33" s="19" t="s">
        <v>75</v>
      </c>
      <c r="B33" s="45"/>
      <c r="C33" s="31"/>
      <c r="D33" s="45"/>
      <c r="E33" s="45"/>
      <c r="F33" s="45"/>
      <c r="H33" s="29" t="s">
        <v>17</v>
      </c>
      <c r="I33" s="45">
        <v>7</v>
      </c>
      <c r="J33" s="32"/>
      <c r="K33" s="32"/>
      <c r="L33" s="32"/>
      <c r="M33" s="29" t="s">
        <v>15</v>
      </c>
      <c r="N33" s="30">
        <f>COUNTIF(F$24:F28,"МСМК")</f>
        <v>0</v>
      </c>
    </row>
    <row r="34" spans="1:14" s="17" customFormat="1" ht="18" customHeight="1" x14ac:dyDescent="0.25">
      <c r="A34" s="19" t="s">
        <v>35</v>
      </c>
      <c r="B34" s="45"/>
      <c r="C34" s="45"/>
      <c r="D34" s="45"/>
      <c r="E34" s="45"/>
      <c r="F34" s="45"/>
      <c r="H34" s="29" t="s">
        <v>18</v>
      </c>
      <c r="I34" s="32">
        <v>7</v>
      </c>
      <c r="J34" s="32"/>
      <c r="K34" s="32"/>
      <c r="L34" s="32"/>
      <c r="M34" s="29" t="s">
        <v>16</v>
      </c>
      <c r="N34" s="30">
        <f>COUNTIF(F$24:F29,"МС")</f>
        <v>0</v>
      </c>
    </row>
    <row r="35" spans="1:14" s="17" customFormat="1" ht="18" customHeight="1" x14ac:dyDescent="0.25">
      <c r="A35" s="19" t="s">
        <v>76</v>
      </c>
      <c r="B35" s="45"/>
      <c r="C35" s="45"/>
      <c r="D35" s="45"/>
      <c r="E35" s="45"/>
      <c r="F35" s="45"/>
      <c r="H35" s="29" t="s">
        <v>19</v>
      </c>
      <c r="I35" s="32">
        <v>7</v>
      </c>
      <c r="J35" s="32"/>
      <c r="K35" s="32"/>
      <c r="L35" s="32"/>
      <c r="M35" s="29" t="s">
        <v>23</v>
      </c>
      <c r="N35" s="30">
        <f>COUNTIF(F$24:F29,"КМС")</f>
        <v>1</v>
      </c>
    </row>
    <row r="36" spans="1:14" s="17" customFormat="1" ht="18" customHeight="1" x14ac:dyDescent="0.25">
      <c r="A36" s="24"/>
      <c r="B36" s="45"/>
      <c r="C36" s="45"/>
      <c r="D36" s="45"/>
      <c r="H36" s="29" t="s">
        <v>20</v>
      </c>
      <c r="I36" s="32">
        <f>COUNTIF(A11:A93,"НФ")</f>
        <v>0</v>
      </c>
      <c r="J36" s="32"/>
      <c r="K36" s="32"/>
      <c r="L36" s="32"/>
      <c r="M36" s="29" t="s">
        <v>25</v>
      </c>
      <c r="N36" s="30">
        <f>COUNTIF(F$24:F29,"1 сп.р.")</f>
        <v>3</v>
      </c>
    </row>
    <row r="37" spans="1:14" s="17" customFormat="1" ht="18" customHeight="1" x14ac:dyDescent="0.25">
      <c r="C37" s="45"/>
      <c r="D37" s="45"/>
      <c r="H37" s="29" t="s">
        <v>27</v>
      </c>
      <c r="I37" s="32">
        <f>COUNTIF(A11:A93,"ДСКВ")</f>
        <v>0</v>
      </c>
      <c r="J37" s="32"/>
      <c r="K37" s="32"/>
      <c r="L37" s="32"/>
      <c r="M37" s="29" t="s">
        <v>33</v>
      </c>
      <c r="N37" s="30">
        <f>COUNTIF(F$24:F29,"2 сп.р.")</f>
        <v>2</v>
      </c>
    </row>
    <row r="38" spans="1:14" s="17" customFormat="1" ht="18" customHeight="1" x14ac:dyDescent="0.25">
      <c r="A38" s="45"/>
      <c r="B38" s="45"/>
      <c r="C38" s="45"/>
      <c r="D38" s="45"/>
      <c r="E38" s="45"/>
      <c r="F38" s="45"/>
      <c r="H38" s="29" t="s">
        <v>21</v>
      </c>
      <c r="I38" s="32">
        <f>COUNTIF(A11:A93,"НС")</f>
        <v>0</v>
      </c>
      <c r="J38" s="32"/>
      <c r="K38" s="32"/>
      <c r="L38" s="32"/>
      <c r="M38" s="29" t="s">
        <v>32</v>
      </c>
      <c r="N38" s="30">
        <f>COUNTIF(F$24:F29,"3 СР")</f>
        <v>0</v>
      </c>
    </row>
    <row r="39" spans="1:14" ht="18" customHeight="1" x14ac:dyDescent="0.25">
      <c r="A39" s="3"/>
      <c r="B39" s="3"/>
      <c r="C39" s="3"/>
      <c r="D39" s="3"/>
      <c r="E39" s="3"/>
      <c r="F39" s="3"/>
      <c r="I39" s="15"/>
      <c r="J39" s="15"/>
      <c r="K39" s="15"/>
      <c r="L39" s="15"/>
      <c r="M39" s="15"/>
      <c r="N39" s="14"/>
    </row>
    <row r="40" spans="1:14" ht="18" customHeight="1" x14ac:dyDescent="0.25">
      <c r="A40" s="68" t="str">
        <f>A17</f>
        <v>ТЕХНИЧЕСКИЙ ДЕЛЕГАТ ФВСР:</v>
      </c>
      <c r="B40" s="68"/>
      <c r="C40" s="68"/>
      <c r="D40" s="68"/>
      <c r="E40" s="68" t="str">
        <f>A18</f>
        <v>ГЛАВНЫЙ СУДЬЯ:</v>
      </c>
      <c r="F40" s="68"/>
      <c r="G40" s="68"/>
      <c r="H40" s="68" t="str">
        <f>A19</f>
        <v>ГЛАВНЫЙ СЕКРЕТАРЬ:</v>
      </c>
      <c r="I40" s="68"/>
      <c r="J40" s="68"/>
      <c r="K40" s="68"/>
      <c r="L40" s="68"/>
      <c r="M40" s="68">
        <f>A20</f>
        <v>0</v>
      </c>
      <c r="N40" s="68"/>
    </row>
    <row r="41" spans="1:14" ht="18" customHeight="1" x14ac:dyDescent="0.25">
      <c r="A41" s="66"/>
      <c r="B41" s="66"/>
      <c r="C41" s="66"/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66"/>
    </row>
    <row r="42" spans="1:14" ht="18" customHeight="1" x14ac:dyDescent="0.25">
      <c r="A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</row>
    <row r="43" spans="1:14" ht="18" customHeight="1" x14ac:dyDescent="0.25">
      <c r="A43" s="46"/>
      <c r="D43" s="46"/>
      <c r="E43" s="46"/>
      <c r="F43" s="46"/>
      <c r="G43" s="46"/>
      <c r="H43" s="35"/>
      <c r="I43" s="46"/>
      <c r="J43" s="46"/>
      <c r="K43" s="46"/>
      <c r="L43" s="46"/>
      <c r="M43" s="46"/>
      <c r="N43" s="46"/>
    </row>
    <row r="44" spans="1:14" ht="18" customHeight="1" x14ac:dyDescent="0.25">
      <c r="A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</row>
    <row r="45" spans="1:14" ht="18" customHeight="1" x14ac:dyDescent="0.25">
      <c r="A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</row>
    <row r="46" spans="1:14" s="17" customFormat="1" ht="18" customHeight="1" x14ac:dyDescent="0.25">
      <c r="A46" s="62">
        <f>H17</f>
        <v>0</v>
      </c>
      <c r="B46" s="62"/>
      <c r="C46" s="62"/>
      <c r="D46" s="62"/>
      <c r="E46" s="62" t="str">
        <f>H18</f>
        <v>АНДРИЯНОВ А.С. (ВК, г. МОСКВА)</v>
      </c>
      <c r="F46" s="62"/>
      <c r="G46" s="62"/>
      <c r="H46" s="62" t="str">
        <f>H19</f>
        <v>МАЛАХОВ Р.А. (1 К, г. ИЖЕВСК)</v>
      </c>
      <c r="I46" s="62"/>
      <c r="J46" s="62"/>
      <c r="K46" s="62"/>
      <c r="L46" s="62"/>
      <c r="M46" s="62">
        <f>H20</f>
        <v>0</v>
      </c>
      <c r="N46" s="62"/>
    </row>
    <row r="47" spans="1:14" ht="18" customHeight="1" x14ac:dyDescent="0.25"/>
    <row r="48" spans="1:14" ht="18" customHeight="1" x14ac:dyDescent="0.25"/>
  </sheetData>
  <sortState xmlns:xlrd2="http://schemas.microsoft.com/office/spreadsheetml/2017/richdata2" ref="C24:I29">
    <sortCondition descending="1" ref="I24:I29"/>
  </sortState>
  <mergeCells count="41">
    <mergeCell ref="A41:E41"/>
    <mergeCell ref="F41:N41"/>
    <mergeCell ref="A46:D46"/>
    <mergeCell ref="E46:G46"/>
    <mergeCell ref="H46:L46"/>
    <mergeCell ref="M46:N46"/>
    <mergeCell ref="I22:J23"/>
    <mergeCell ref="K22:L22"/>
    <mergeCell ref="M22:M23"/>
    <mergeCell ref="A22:A23"/>
    <mergeCell ref="B22:B23"/>
    <mergeCell ref="C22:C23"/>
    <mergeCell ref="D22:D23"/>
    <mergeCell ref="E22:E23"/>
    <mergeCell ref="A31:D31"/>
    <mergeCell ref="H31:N31"/>
    <mergeCell ref="A40:D40"/>
    <mergeCell ref="E40:G40"/>
    <mergeCell ref="H40:L40"/>
    <mergeCell ref="M40:N40"/>
    <mergeCell ref="I17:N17"/>
    <mergeCell ref="N22:N23"/>
    <mergeCell ref="F22:F23"/>
    <mergeCell ref="G22:G23"/>
    <mergeCell ref="A7:N7"/>
    <mergeCell ref="A13:N13"/>
    <mergeCell ref="A14:D14"/>
    <mergeCell ref="A15:D15"/>
    <mergeCell ref="A16:H16"/>
    <mergeCell ref="I16:N16"/>
    <mergeCell ref="A8:N8"/>
    <mergeCell ref="A9:N9"/>
    <mergeCell ref="A10:N10"/>
    <mergeCell ref="A11:N11"/>
    <mergeCell ref="A12:N12"/>
    <mergeCell ref="H22:H23"/>
    <mergeCell ref="A1:N1"/>
    <mergeCell ref="A2:N2"/>
    <mergeCell ref="A3:N3"/>
    <mergeCell ref="A4:N4"/>
    <mergeCell ref="A6:N6"/>
  </mergeCells>
  <conditionalFormatting sqref="A40:XFD40">
    <cfRule type="cellIs" dxfId="11" priority="1" operator="equal">
      <formula>0</formula>
    </cfRule>
    <cfRule type="cellIs" dxfId="10" priority="2" operator="equal">
      <formula>0</formula>
    </cfRule>
  </conditionalFormatting>
  <conditionalFormatting sqref="A40:XFD46">
    <cfRule type="cellIs" dxfId="9" priority="3" operator="equal">
      <formula>0</formula>
    </cfRule>
  </conditionalFormatting>
  <printOptions horizontalCentered="1"/>
  <pageMargins left="0.19685039370078741" right="0.19685039370078741" top="0.59055118110236227" bottom="0.59055118110236227" header="0.15748031496062992" footer="0.11811023622047245"/>
  <pageSetup paperSize="256" scale="60" orientation="portrait" copies="3" r:id="rId1"/>
  <headerFooter alignWithMargins="0">
    <oddHeader>&amp;L&amp;"Calibri,полужирный курсив"&amp;UРЕЗУЛЬТАТЫ НА САЙТЕ WWW.FVSR|highway|results&amp;C&amp;"Calibri,обычный"&amp;8Протокол - &amp;A&amp;R&amp;"Calibri,полужирный курсив"&amp;UФЕДЕРАЦИЯ ВЕЛОСИПЕДНОГО СПОРТА РОССИИ - WWW.FVSR.RU</oddHeader>
    <oddFooter>&amp;C&amp;"Calibri,обычный"                                                                   Страница &amp;P из &amp;N                                                                              Отчет создан &amp;D в &amp;T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0B688C-B2E2-4364-A45A-155FAB5DF715}">
  <sheetPr>
    <tabColor theme="3" tint="-0.249977111117893"/>
    <pageSetUpPr fitToPage="1"/>
  </sheetPr>
  <dimension ref="A1:Q44"/>
  <sheetViews>
    <sheetView view="pageBreakPreview" zoomScale="50" zoomScaleNormal="50" zoomScaleSheetLayoutView="50" workbookViewId="0">
      <selection activeCell="A12" sqref="A12:N12"/>
    </sheetView>
  </sheetViews>
  <sheetFormatPr defaultColWidth="9.109375" defaultRowHeight="13.8" x14ac:dyDescent="0.25"/>
  <cols>
    <col min="1" max="1" width="6.6640625" style="2" customWidth="1"/>
    <col min="2" max="2" width="7.6640625" style="46" hidden="1" customWidth="1"/>
    <col min="3" max="3" width="16" style="46" customWidth="1"/>
    <col min="4" max="4" width="24.109375" style="2" customWidth="1"/>
    <col min="5" max="5" width="12.21875" style="2" customWidth="1"/>
    <col min="6" max="6" width="8.6640625" style="2" customWidth="1"/>
    <col min="7" max="7" width="23.88671875" style="2" customWidth="1"/>
    <col min="8" max="8" width="27" style="2" customWidth="1"/>
    <col min="9" max="9" width="7.44140625" style="2" customWidth="1"/>
    <col min="10" max="10" width="8.33203125" style="2" customWidth="1"/>
    <col min="11" max="11" width="7.44140625" style="2" customWidth="1"/>
    <col min="12" max="12" width="7.109375" style="2" customWidth="1"/>
    <col min="13" max="13" width="9.88671875" style="2" customWidth="1"/>
    <col min="14" max="14" width="11.21875" style="2" customWidth="1"/>
    <col min="15" max="16384" width="9.109375" style="2"/>
  </cols>
  <sheetData>
    <row r="1" spans="1:17" s="42" customFormat="1" ht="22.5" customHeight="1" x14ac:dyDescent="0.25">
      <c r="A1" s="75" t="s">
        <v>0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</row>
    <row r="2" spans="1:17" s="42" customFormat="1" ht="22.5" customHeight="1" x14ac:dyDescent="0.25">
      <c r="A2" s="75" t="s">
        <v>80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</row>
    <row r="3" spans="1:17" s="42" customFormat="1" ht="22.5" customHeight="1" x14ac:dyDescent="0.25">
      <c r="A3" s="75" t="s">
        <v>8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</row>
    <row r="4" spans="1:17" s="42" customFormat="1" ht="22.5" customHeight="1" x14ac:dyDescent="0.25">
      <c r="A4" s="75" t="s">
        <v>81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</row>
    <row r="5" spans="1:17" s="42" customFormat="1" ht="4.95" customHeight="1" x14ac:dyDescent="0.25">
      <c r="A5" s="44"/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</row>
    <row r="6" spans="1:17" s="42" customFormat="1" ht="4.95" customHeight="1" x14ac:dyDescent="0.3">
      <c r="A6" s="73"/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Q6" s="22"/>
    </row>
    <row r="7" spans="1:17" s="23" customFormat="1" ht="25.8" x14ac:dyDescent="0.25">
      <c r="A7" s="76" t="s">
        <v>92</v>
      </c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</row>
    <row r="8" spans="1:17" s="42" customFormat="1" ht="18" customHeight="1" x14ac:dyDescent="0.25">
      <c r="A8" s="71" t="s">
        <v>11</v>
      </c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</row>
    <row r="9" spans="1:17" s="42" customFormat="1" ht="18" customHeight="1" x14ac:dyDescent="0.25">
      <c r="A9" s="76"/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</row>
    <row r="10" spans="1:17" s="42" customFormat="1" ht="18" customHeight="1" x14ac:dyDescent="0.25">
      <c r="A10" s="71" t="s">
        <v>91</v>
      </c>
      <c r="B10" s="71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</row>
    <row r="11" spans="1:17" s="42" customFormat="1" ht="18" customHeight="1" x14ac:dyDescent="0.25">
      <c r="A11" s="71" t="s">
        <v>38</v>
      </c>
      <c r="B11" s="71"/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</row>
    <row r="12" spans="1:17" s="42" customFormat="1" ht="19.5" customHeight="1" x14ac:dyDescent="0.25">
      <c r="A12" s="71" t="s">
        <v>138</v>
      </c>
      <c r="B12" s="71"/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</row>
    <row r="13" spans="1:17" s="42" customFormat="1" ht="7.5" customHeight="1" x14ac:dyDescent="0.25">
      <c r="A13" s="71"/>
      <c r="B13" s="71"/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</row>
    <row r="14" spans="1:17" x14ac:dyDescent="0.25">
      <c r="A14" s="69" t="s">
        <v>82</v>
      </c>
      <c r="B14" s="69"/>
      <c r="C14" s="69"/>
      <c r="D14" s="69"/>
      <c r="H14" s="43"/>
      <c r="N14" s="25" t="s">
        <v>135</v>
      </c>
    </row>
    <row r="15" spans="1:17" x14ac:dyDescent="0.25">
      <c r="A15" s="69" t="s">
        <v>93</v>
      </c>
      <c r="B15" s="69"/>
      <c r="C15" s="69"/>
      <c r="D15" s="69"/>
      <c r="H15" s="26"/>
      <c r="N15" s="25" t="s">
        <v>134</v>
      </c>
    </row>
    <row r="16" spans="1:17" x14ac:dyDescent="0.25">
      <c r="A16" s="68" t="s">
        <v>7</v>
      </c>
      <c r="B16" s="68"/>
      <c r="C16" s="68"/>
      <c r="D16" s="68"/>
      <c r="E16" s="68"/>
      <c r="F16" s="68"/>
      <c r="G16" s="68"/>
      <c r="H16" s="72"/>
      <c r="I16" s="68" t="s">
        <v>1</v>
      </c>
      <c r="J16" s="68"/>
      <c r="K16" s="68"/>
      <c r="L16" s="68"/>
      <c r="M16" s="68"/>
      <c r="N16" s="68"/>
    </row>
    <row r="17" spans="1:14" x14ac:dyDescent="0.25">
      <c r="A17" s="2" t="s">
        <v>12</v>
      </c>
      <c r="G17" s="25" t="s">
        <v>30</v>
      </c>
      <c r="H17" s="27"/>
      <c r="I17" s="69" t="s">
        <v>95</v>
      </c>
      <c r="J17" s="69"/>
      <c r="K17" s="69"/>
      <c r="L17" s="69"/>
      <c r="M17" s="69"/>
      <c r="N17" s="69"/>
    </row>
    <row r="18" spans="1:14" x14ac:dyDescent="0.25">
      <c r="A18" s="2" t="s">
        <v>13</v>
      </c>
      <c r="D18" s="25"/>
      <c r="H18" s="27" t="s">
        <v>46</v>
      </c>
      <c r="I18" s="2" t="s">
        <v>36</v>
      </c>
    </row>
    <row r="19" spans="1:14" ht="13.2" customHeight="1" x14ac:dyDescent="0.25">
      <c r="A19" s="13" t="s">
        <v>14</v>
      </c>
      <c r="D19" s="25"/>
      <c r="H19" s="27" t="s">
        <v>94</v>
      </c>
      <c r="I19" s="2" t="s">
        <v>42</v>
      </c>
      <c r="N19" s="2">
        <v>1</v>
      </c>
    </row>
    <row r="20" spans="1:14" ht="13.2" customHeight="1" x14ac:dyDescent="0.25">
      <c r="H20" s="27"/>
      <c r="I20" s="43"/>
      <c r="J20" s="43"/>
      <c r="K20" s="43"/>
      <c r="L20" s="43"/>
      <c r="M20" s="33"/>
      <c r="N20" s="34"/>
    </row>
    <row r="21" spans="1:14" ht="13.2" customHeight="1" x14ac:dyDescent="0.25">
      <c r="H21" s="1"/>
    </row>
    <row r="22" spans="1:14" s="5" customFormat="1" ht="16.5" customHeight="1" x14ac:dyDescent="0.25">
      <c r="A22" s="64" t="s">
        <v>5</v>
      </c>
      <c r="B22" s="65" t="s">
        <v>9</v>
      </c>
      <c r="C22" s="65" t="s">
        <v>28</v>
      </c>
      <c r="D22" s="65" t="s">
        <v>2</v>
      </c>
      <c r="E22" s="65" t="s">
        <v>26</v>
      </c>
      <c r="F22" s="65" t="s">
        <v>6</v>
      </c>
      <c r="G22" s="65" t="s">
        <v>10</v>
      </c>
      <c r="H22" s="65" t="s">
        <v>34</v>
      </c>
      <c r="I22" s="63" t="s">
        <v>43</v>
      </c>
      <c r="J22" s="63"/>
      <c r="K22" s="67" t="s">
        <v>44</v>
      </c>
      <c r="L22" s="67"/>
      <c r="M22" s="63" t="s">
        <v>45</v>
      </c>
      <c r="N22" s="70" t="s">
        <v>29</v>
      </c>
    </row>
    <row r="23" spans="1:14" s="5" customFormat="1" ht="25.8" customHeight="1" x14ac:dyDescent="0.25">
      <c r="A23" s="64"/>
      <c r="B23" s="65"/>
      <c r="C23" s="65"/>
      <c r="D23" s="65"/>
      <c r="E23" s="65"/>
      <c r="F23" s="65"/>
      <c r="G23" s="65"/>
      <c r="H23" s="65"/>
      <c r="I23" s="63"/>
      <c r="J23" s="63"/>
      <c r="K23" s="6" t="s">
        <v>40</v>
      </c>
      <c r="L23" s="6" t="s">
        <v>41</v>
      </c>
      <c r="M23" s="63"/>
      <c r="N23" s="70"/>
    </row>
    <row r="24" spans="1:14" ht="27" customHeight="1" x14ac:dyDescent="0.25">
      <c r="A24" s="51">
        <v>1</v>
      </c>
      <c r="B24" s="55"/>
      <c r="C24" s="48" t="s">
        <v>99</v>
      </c>
      <c r="D24" s="50" t="s">
        <v>100</v>
      </c>
      <c r="E24" s="49">
        <v>39064</v>
      </c>
      <c r="F24" s="48" t="s">
        <v>23</v>
      </c>
      <c r="G24" s="48" t="s">
        <v>31</v>
      </c>
      <c r="H24" s="57" t="s">
        <v>69</v>
      </c>
      <c r="I24" s="52"/>
      <c r="J24" s="53"/>
      <c r="K24" s="52">
        <v>25</v>
      </c>
      <c r="L24" s="52">
        <v>10</v>
      </c>
      <c r="M24" s="52">
        <v>25</v>
      </c>
      <c r="N24" s="56"/>
    </row>
    <row r="25" spans="1:14" ht="27" customHeight="1" x14ac:dyDescent="0.25">
      <c r="A25" s="51">
        <v>2</v>
      </c>
      <c r="B25" s="55"/>
      <c r="C25" s="48" t="s">
        <v>97</v>
      </c>
      <c r="D25" s="50" t="s">
        <v>98</v>
      </c>
      <c r="E25" s="49">
        <v>38750</v>
      </c>
      <c r="F25" s="48" t="s">
        <v>23</v>
      </c>
      <c r="G25" s="48" t="s">
        <v>31</v>
      </c>
      <c r="H25" s="58" t="s">
        <v>69</v>
      </c>
      <c r="I25" s="52"/>
      <c r="J25" s="53"/>
      <c r="K25" s="52">
        <v>13</v>
      </c>
      <c r="L25" s="52">
        <v>16</v>
      </c>
      <c r="M25" s="52">
        <v>16</v>
      </c>
      <c r="N25" s="56"/>
    </row>
    <row r="26" spans="1:14" ht="18" customHeight="1" x14ac:dyDescent="0.3">
      <c r="A26" s="7"/>
      <c r="B26" s="8"/>
      <c r="C26" s="7"/>
      <c r="D26" s="9"/>
      <c r="E26" s="10"/>
      <c r="F26" s="11"/>
      <c r="G26" s="10"/>
      <c r="H26" s="10"/>
      <c r="I26" s="12"/>
      <c r="J26" s="12"/>
      <c r="K26" s="12"/>
      <c r="L26" s="12"/>
      <c r="M26" s="12"/>
      <c r="N26" s="12"/>
    </row>
    <row r="27" spans="1:14" ht="18" customHeight="1" x14ac:dyDescent="0.25">
      <c r="A27" s="68" t="s">
        <v>3</v>
      </c>
      <c r="B27" s="68"/>
      <c r="C27" s="68"/>
      <c r="D27" s="68"/>
      <c r="E27" s="20"/>
      <c r="F27" s="20"/>
      <c r="G27" s="20"/>
      <c r="H27" s="68" t="s">
        <v>4</v>
      </c>
      <c r="I27" s="68"/>
      <c r="J27" s="68"/>
      <c r="K27" s="68"/>
      <c r="L27" s="68"/>
      <c r="M27" s="68"/>
      <c r="N27" s="68"/>
    </row>
    <row r="28" spans="1:14" s="17" customFormat="1" ht="18" customHeight="1" x14ac:dyDescent="0.25">
      <c r="A28" s="19" t="s">
        <v>74</v>
      </c>
      <c r="B28" s="45"/>
      <c r="C28" s="28"/>
      <c r="D28" s="45"/>
      <c r="E28" s="45"/>
      <c r="F28" s="45"/>
      <c r="H28" s="29" t="s">
        <v>24</v>
      </c>
      <c r="I28" s="32">
        <v>1</v>
      </c>
      <c r="J28" s="45"/>
      <c r="K28" s="45"/>
      <c r="L28" s="45"/>
      <c r="M28" s="29" t="s">
        <v>22</v>
      </c>
      <c r="N28" s="30">
        <f>COUNTIF(E$22:E135,"ЗМС")</f>
        <v>0</v>
      </c>
    </row>
    <row r="29" spans="1:14" s="17" customFormat="1" ht="18" customHeight="1" x14ac:dyDescent="0.25">
      <c r="A29" s="19" t="s">
        <v>75</v>
      </c>
      <c r="B29" s="45"/>
      <c r="C29" s="31"/>
      <c r="D29" s="45"/>
      <c r="E29" s="45"/>
      <c r="F29" s="45"/>
      <c r="H29" s="29" t="s">
        <v>17</v>
      </c>
      <c r="I29" s="45">
        <v>2</v>
      </c>
      <c r="J29" s="32"/>
      <c r="K29" s="32"/>
      <c r="L29" s="32"/>
      <c r="M29" s="29" t="s">
        <v>15</v>
      </c>
      <c r="N29" s="30">
        <f>COUNTIF(F$24:F24,"МСМК")</f>
        <v>0</v>
      </c>
    </row>
    <row r="30" spans="1:14" s="17" customFormat="1" ht="18" customHeight="1" x14ac:dyDescent="0.25">
      <c r="A30" s="19" t="s">
        <v>35</v>
      </c>
      <c r="B30" s="45"/>
      <c r="C30" s="45"/>
      <c r="D30" s="45"/>
      <c r="E30" s="45"/>
      <c r="F30" s="45"/>
      <c r="H30" s="29" t="s">
        <v>18</v>
      </c>
      <c r="I30" s="32">
        <v>2</v>
      </c>
      <c r="J30" s="32"/>
      <c r="K30" s="32"/>
      <c r="L30" s="32"/>
      <c r="M30" s="29" t="s">
        <v>16</v>
      </c>
      <c r="N30" s="30">
        <f>COUNTIF(F$24:F24,"МС")</f>
        <v>0</v>
      </c>
    </row>
    <row r="31" spans="1:14" s="17" customFormat="1" ht="18" customHeight="1" x14ac:dyDescent="0.25">
      <c r="A31" s="19" t="s">
        <v>76</v>
      </c>
      <c r="B31" s="45"/>
      <c r="C31" s="45"/>
      <c r="D31" s="45"/>
      <c r="E31" s="45"/>
      <c r="F31" s="45"/>
      <c r="H31" s="29" t="s">
        <v>19</v>
      </c>
      <c r="I31" s="32">
        <v>2</v>
      </c>
      <c r="J31" s="32"/>
      <c r="K31" s="32"/>
      <c r="L31" s="32"/>
      <c r="M31" s="29" t="s">
        <v>23</v>
      </c>
      <c r="N31" s="30">
        <f>COUNTIF(F$24:F25,"КМС")</f>
        <v>2</v>
      </c>
    </row>
    <row r="32" spans="1:14" s="17" customFormat="1" ht="18" customHeight="1" x14ac:dyDescent="0.25">
      <c r="A32" s="24"/>
      <c r="B32" s="45"/>
      <c r="C32" s="45"/>
      <c r="D32" s="45"/>
      <c r="H32" s="29" t="s">
        <v>20</v>
      </c>
      <c r="I32" s="32">
        <f>COUNTIF(A11:A89,"НФ")</f>
        <v>0</v>
      </c>
      <c r="J32" s="32"/>
      <c r="K32" s="32"/>
      <c r="L32" s="32"/>
      <c r="M32" s="29" t="s">
        <v>25</v>
      </c>
      <c r="N32" s="30">
        <f>COUNTIF(F$24:F24,"1 сп.р.")</f>
        <v>0</v>
      </c>
    </row>
    <row r="33" spans="1:14" s="17" customFormat="1" ht="18" customHeight="1" x14ac:dyDescent="0.25">
      <c r="C33" s="45"/>
      <c r="D33" s="45"/>
      <c r="H33" s="29" t="s">
        <v>27</v>
      </c>
      <c r="I33" s="32">
        <f>COUNTIF(A11:A89,"ДСКВ")</f>
        <v>0</v>
      </c>
      <c r="J33" s="32"/>
      <c r="K33" s="32"/>
      <c r="L33" s="32"/>
      <c r="M33" s="29" t="s">
        <v>33</v>
      </c>
      <c r="N33" s="30">
        <f>COUNTIF(F$24:F24,"2 сп.р.")</f>
        <v>0</v>
      </c>
    </row>
    <row r="34" spans="1:14" s="17" customFormat="1" ht="18" customHeight="1" x14ac:dyDescent="0.25">
      <c r="A34" s="45"/>
      <c r="B34" s="45"/>
      <c r="C34" s="45"/>
      <c r="D34" s="45"/>
      <c r="E34" s="45"/>
      <c r="F34" s="45"/>
      <c r="H34" s="29" t="s">
        <v>21</v>
      </c>
      <c r="I34" s="32">
        <f>COUNTIF(A11:A89,"НС")</f>
        <v>0</v>
      </c>
      <c r="J34" s="32"/>
      <c r="K34" s="32"/>
      <c r="L34" s="32"/>
      <c r="M34" s="29" t="s">
        <v>32</v>
      </c>
      <c r="N34" s="30">
        <f>COUNTIF(E$24:E138,"3 СР")</f>
        <v>0</v>
      </c>
    </row>
    <row r="35" spans="1:14" ht="18" customHeight="1" x14ac:dyDescent="0.25">
      <c r="A35" s="3"/>
      <c r="B35" s="3"/>
      <c r="C35" s="3"/>
      <c r="D35" s="3"/>
      <c r="E35" s="3"/>
      <c r="F35" s="3"/>
      <c r="I35" s="15"/>
      <c r="J35" s="15"/>
      <c r="K35" s="15"/>
      <c r="L35" s="15"/>
      <c r="M35" s="15"/>
      <c r="N35" s="14"/>
    </row>
    <row r="36" spans="1:14" ht="18" customHeight="1" x14ac:dyDescent="0.25">
      <c r="A36" s="68" t="str">
        <f>A17</f>
        <v>ТЕХНИЧЕСКИЙ ДЕЛЕГАТ ФВСР:</v>
      </c>
      <c r="B36" s="68"/>
      <c r="C36" s="68"/>
      <c r="D36" s="68"/>
      <c r="E36" s="68" t="str">
        <f>A18</f>
        <v>ГЛАВНЫЙ СУДЬЯ:</v>
      </c>
      <c r="F36" s="68"/>
      <c r="G36" s="68"/>
      <c r="H36" s="68" t="str">
        <f>A19</f>
        <v>ГЛАВНЫЙ СЕКРЕТАРЬ:</v>
      </c>
      <c r="I36" s="68"/>
      <c r="J36" s="68"/>
      <c r="K36" s="68"/>
      <c r="L36" s="68"/>
      <c r="M36" s="68">
        <f>A20</f>
        <v>0</v>
      </c>
      <c r="N36" s="68"/>
    </row>
    <row r="37" spans="1:14" ht="18" customHeight="1" x14ac:dyDescent="0.25">
      <c r="A37" s="66"/>
      <c r="B37" s="66"/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</row>
    <row r="38" spans="1:14" ht="18" customHeight="1" x14ac:dyDescent="0.25">
      <c r="A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</row>
    <row r="39" spans="1:14" ht="18" customHeight="1" x14ac:dyDescent="0.25">
      <c r="A39" s="46"/>
      <c r="D39" s="46"/>
      <c r="E39" s="46"/>
      <c r="F39" s="46"/>
      <c r="G39" s="46"/>
      <c r="H39" s="35"/>
      <c r="I39" s="46"/>
      <c r="J39" s="46"/>
      <c r="K39" s="46"/>
      <c r="L39" s="46"/>
      <c r="M39" s="46"/>
      <c r="N39" s="46"/>
    </row>
    <row r="40" spans="1:14" ht="18" customHeight="1" x14ac:dyDescent="0.25">
      <c r="A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</row>
    <row r="41" spans="1:14" ht="18" customHeight="1" x14ac:dyDescent="0.25">
      <c r="A41" s="46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6"/>
    </row>
    <row r="42" spans="1:14" s="17" customFormat="1" ht="18" customHeight="1" x14ac:dyDescent="0.25">
      <c r="A42" s="62">
        <f>H17</f>
        <v>0</v>
      </c>
      <c r="B42" s="62"/>
      <c r="C42" s="62"/>
      <c r="D42" s="62"/>
      <c r="E42" s="62" t="str">
        <f>H18</f>
        <v>АНДРИЯНОВ А.С. (ВК, г. МОСКВА)</v>
      </c>
      <c r="F42" s="62"/>
      <c r="G42" s="62"/>
      <c r="H42" s="62" t="str">
        <f>H19</f>
        <v>МАЛАХОВ Р.А. (1 К, г. ИЖЕВСК)</v>
      </c>
      <c r="I42" s="62"/>
      <c r="J42" s="62"/>
      <c r="K42" s="62"/>
      <c r="L42" s="62"/>
      <c r="M42" s="62">
        <f>H20</f>
        <v>0</v>
      </c>
      <c r="N42" s="62"/>
    </row>
    <row r="43" spans="1:14" ht="18" customHeight="1" x14ac:dyDescent="0.25"/>
    <row r="44" spans="1:14" ht="18" customHeight="1" x14ac:dyDescent="0.25"/>
  </sheetData>
  <mergeCells count="41">
    <mergeCell ref="A37:E37"/>
    <mergeCell ref="F37:N37"/>
    <mergeCell ref="A42:D42"/>
    <mergeCell ref="E42:G42"/>
    <mergeCell ref="H42:L42"/>
    <mergeCell ref="M42:N42"/>
    <mergeCell ref="I22:J23"/>
    <mergeCell ref="K22:L22"/>
    <mergeCell ref="M22:M23"/>
    <mergeCell ref="A22:A23"/>
    <mergeCell ref="B22:B23"/>
    <mergeCell ref="C22:C23"/>
    <mergeCell ref="D22:D23"/>
    <mergeCell ref="E22:E23"/>
    <mergeCell ref="A27:D27"/>
    <mergeCell ref="H27:N27"/>
    <mergeCell ref="A36:D36"/>
    <mergeCell ref="E36:G36"/>
    <mergeCell ref="H36:L36"/>
    <mergeCell ref="M36:N36"/>
    <mergeCell ref="I17:N17"/>
    <mergeCell ref="N22:N23"/>
    <mergeCell ref="F22:F23"/>
    <mergeCell ref="G22:G23"/>
    <mergeCell ref="A7:N7"/>
    <mergeCell ref="A13:N13"/>
    <mergeCell ref="A14:D14"/>
    <mergeCell ref="A15:D15"/>
    <mergeCell ref="A16:H16"/>
    <mergeCell ref="I16:N16"/>
    <mergeCell ref="A8:N8"/>
    <mergeCell ref="A9:N9"/>
    <mergeCell ref="A10:N10"/>
    <mergeCell ref="A11:N11"/>
    <mergeCell ref="A12:N12"/>
    <mergeCell ref="H22:H23"/>
    <mergeCell ref="A1:N1"/>
    <mergeCell ref="A2:N2"/>
    <mergeCell ref="A3:N3"/>
    <mergeCell ref="A4:N4"/>
    <mergeCell ref="A6:N6"/>
  </mergeCells>
  <conditionalFormatting sqref="A36:XFD36">
    <cfRule type="cellIs" dxfId="8" priority="1" operator="equal">
      <formula>0</formula>
    </cfRule>
    <cfRule type="cellIs" dxfId="7" priority="2" operator="equal">
      <formula>0</formula>
    </cfRule>
  </conditionalFormatting>
  <conditionalFormatting sqref="A36:XFD42">
    <cfRule type="cellIs" dxfId="6" priority="3" operator="equal">
      <formula>0</formula>
    </cfRule>
  </conditionalFormatting>
  <printOptions horizontalCentered="1"/>
  <pageMargins left="0.19685039370078741" right="0.19685039370078741" top="0.59055118110236227" bottom="0.59055118110236227" header="0.15748031496062992" footer="0.11811023622047245"/>
  <pageSetup paperSize="256" scale="60" orientation="portrait" copies="3" r:id="rId1"/>
  <headerFooter alignWithMargins="0">
    <oddHeader>&amp;L&amp;"Calibri,полужирный курсив"&amp;UРЕЗУЛЬТАТЫ НА САЙТЕ WWW.FVSR|highway|results&amp;C&amp;"Calibri,обычный"&amp;8Протокол - &amp;A&amp;R&amp;"Calibri,полужирный курсив"&amp;UФЕДЕРАЦИЯ ВЕЛОСИПЕДНОГО СПОРТА РОССИИ - WWW.FVSR.RU</oddHeader>
    <oddFooter>&amp;C&amp;"Calibri,обычный"                                                                   Страница &amp;P из &amp;N                                                                              Отчет создан &amp;D в &amp;T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EAE51E-F0B5-4568-829D-EBC9A8ED9EFE}">
  <sheetPr>
    <tabColor theme="3" tint="-0.249977111117893"/>
    <pageSetUpPr fitToPage="1"/>
  </sheetPr>
  <dimension ref="A1:Q47"/>
  <sheetViews>
    <sheetView view="pageBreakPreview" topLeftCell="A4" zoomScale="50" zoomScaleNormal="50" zoomScaleSheetLayoutView="50" workbookViewId="0">
      <selection activeCell="A12" sqref="A12:N12"/>
    </sheetView>
  </sheetViews>
  <sheetFormatPr defaultColWidth="9.109375" defaultRowHeight="13.8" x14ac:dyDescent="0.25"/>
  <cols>
    <col min="1" max="1" width="6.6640625" style="2" customWidth="1"/>
    <col min="2" max="2" width="7.6640625" style="46" hidden="1" customWidth="1"/>
    <col min="3" max="3" width="16" style="46" customWidth="1"/>
    <col min="4" max="4" width="24.109375" style="2" customWidth="1"/>
    <col min="5" max="5" width="12.21875" style="2" customWidth="1"/>
    <col min="6" max="6" width="8.6640625" style="2" customWidth="1"/>
    <col min="7" max="7" width="23.88671875" style="2" customWidth="1"/>
    <col min="8" max="8" width="27" style="2" customWidth="1"/>
    <col min="9" max="9" width="7.44140625" style="2" customWidth="1"/>
    <col min="10" max="10" width="8.33203125" style="2" customWidth="1"/>
    <col min="11" max="11" width="7.44140625" style="2" customWidth="1"/>
    <col min="12" max="12" width="7.109375" style="2" customWidth="1"/>
    <col min="13" max="13" width="9.88671875" style="2" customWidth="1"/>
    <col min="14" max="14" width="11.21875" style="2" customWidth="1"/>
    <col min="15" max="16384" width="9.109375" style="2"/>
  </cols>
  <sheetData>
    <row r="1" spans="1:17" s="42" customFormat="1" ht="22.5" customHeight="1" x14ac:dyDescent="0.25">
      <c r="A1" s="75" t="s">
        <v>0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</row>
    <row r="2" spans="1:17" s="42" customFormat="1" ht="22.5" customHeight="1" x14ac:dyDescent="0.25">
      <c r="A2" s="75" t="s">
        <v>80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</row>
    <row r="3" spans="1:17" s="42" customFormat="1" ht="22.5" customHeight="1" x14ac:dyDescent="0.25">
      <c r="A3" s="75" t="s">
        <v>8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</row>
    <row r="4" spans="1:17" s="42" customFormat="1" ht="22.5" customHeight="1" x14ac:dyDescent="0.25">
      <c r="A4" s="75" t="s">
        <v>81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</row>
    <row r="5" spans="1:17" s="42" customFormat="1" ht="4.95" customHeight="1" x14ac:dyDescent="0.25">
      <c r="A5" s="44"/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</row>
    <row r="6" spans="1:17" s="42" customFormat="1" ht="4.95" customHeight="1" x14ac:dyDescent="0.3">
      <c r="A6" s="73"/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Q6" s="22"/>
    </row>
    <row r="7" spans="1:17" s="23" customFormat="1" ht="25.8" x14ac:dyDescent="0.25">
      <c r="A7" s="76" t="s">
        <v>92</v>
      </c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</row>
    <row r="8" spans="1:17" s="42" customFormat="1" ht="18" customHeight="1" x14ac:dyDescent="0.25">
      <c r="A8" s="71" t="s">
        <v>11</v>
      </c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</row>
    <row r="9" spans="1:17" s="42" customFormat="1" ht="18" customHeight="1" x14ac:dyDescent="0.25">
      <c r="A9" s="76"/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</row>
    <row r="10" spans="1:17" s="42" customFormat="1" ht="18" customHeight="1" x14ac:dyDescent="0.25">
      <c r="A10" s="71" t="s">
        <v>91</v>
      </c>
      <c r="B10" s="71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</row>
    <row r="11" spans="1:17" s="42" customFormat="1" ht="18" customHeight="1" x14ac:dyDescent="0.25">
      <c r="A11" s="71" t="s">
        <v>38</v>
      </c>
      <c r="B11" s="71"/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</row>
    <row r="12" spans="1:17" s="42" customFormat="1" ht="19.5" customHeight="1" x14ac:dyDescent="0.25">
      <c r="A12" s="71" t="s">
        <v>139</v>
      </c>
      <c r="B12" s="71"/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</row>
    <row r="13" spans="1:17" s="42" customFormat="1" ht="7.5" customHeight="1" x14ac:dyDescent="0.25">
      <c r="A13" s="71"/>
      <c r="B13" s="71"/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</row>
    <row r="14" spans="1:17" x14ac:dyDescent="0.25">
      <c r="A14" s="69" t="s">
        <v>82</v>
      </c>
      <c r="B14" s="69"/>
      <c r="C14" s="69"/>
      <c r="D14" s="69"/>
      <c r="H14" s="43"/>
      <c r="N14" s="25" t="s">
        <v>135</v>
      </c>
    </row>
    <row r="15" spans="1:17" x14ac:dyDescent="0.25">
      <c r="A15" s="69" t="s">
        <v>93</v>
      </c>
      <c r="B15" s="69"/>
      <c r="C15" s="69"/>
      <c r="D15" s="69"/>
      <c r="H15" s="26"/>
      <c r="N15" s="25" t="s">
        <v>134</v>
      </c>
    </row>
    <row r="16" spans="1:17" x14ac:dyDescent="0.25">
      <c r="A16" s="68" t="s">
        <v>7</v>
      </c>
      <c r="B16" s="68"/>
      <c r="C16" s="68"/>
      <c r="D16" s="68"/>
      <c r="E16" s="68"/>
      <c r="F16" s="68"/>
      <c r="G16" s="68"/>
      <c r="H16" s="72"/>
      <c r="I16" s="68" t="s">
        <v>1</v>
      </c>
      <c r="J16" s="68"/>
      <c r="K16" s="68"/>
      <c r="L16" s="68"/>
      <c r="M16" s="68"/>
      <c r="N16" s="68"/>
    </row>
    <row r="17" spans="1:14" x14ac:dyDescent="0.25">
      <c r="A17" s="2" t="s">
        <v>12</v>
      </c>
      <c r="G17" s="25" t="s">
        <v>30</v>
      </c>
      <c r="H17" s="27"/>
      <c r="I17" s="69" t="s">
        <v>95</v>
      </c>
      <c r="J17" s="69"/>
      <c r="K17" s="69"/>
      <c r="L17" s="69"/>
      <c r="M17" s="69"/>
      <c r="N17" s="69"/>
    </row>
    <row r="18" spans="1:14" x14ac:dyDescent="0.25">
      <c r="A18" s="2" t="s">
        <v>13</v>
      </c>
      <c r="D18" s="25"/>
      <c r="H18" s="27" t="s">
        <v>46</v>
      </c>
      <c r="I18" s="2" t="s">
        <v>36</v>
      </c>
    </row>
    <row r="19" spans="1:14" ht="13.2" customHeight="1" x14ac:dyDescent="0.25">
      <c r="A19" s="13" t="s">
        <v>14</v>
      </c>
      <c r="D19" s="25"/>
      <c r="H19" s="27" t="s">
        <v>94</v>
      </c>
      <c r="I19" s="2" t="s">
        <v>42</v>
      </c>
      <c r="N19" s="2">
        <v>1</v>
      </c>
    </row>
    <row r="20" spans="1:14" ht="13.2" customHeight="1" x14ac:dyDescent="0.25">
      <c r="H20" s="27"/>
      <c r="I20" s="43"/>
      <c r="J20" s="43"/>
      <c r="K20" s="43"/>
      <c r="L20" s="43"/>
      <c r="M20" s="33"/>
      <c r="N20" s="34"/>
    </row>
    <row r="21" spans="1:14" ht="13.2" customHeight="1" x14ac:dyDescent="0.25">
      <c r="H21" s="1"/>
    </row>
    <row r="22" spans="1:14" s="5" customFormat="1" ht="16.5" customHeight="1" x14ac:dyDescent="0.25">
      <c r="A22" s="64" t="s">
        <v>5</v>
      </c>
      <c r="B22" s="65" t="s">
        <v>9</v>
      </c>
      <c r="C22" s="65" t="s">
        <v>28</v>
      </c>
      <c r="D22" s="65" t="s">
        <v>2</v>
      </c>
      <c r="E22" s="65" t="s">
        <v>26</v>
      </c>
      <c r="F22" s="65" t="s">
        <v>6</v>
      </c>
      <c r="G22" s="65" t="s">
        <v>10</v>
      </c>
      <c r="H22" s="65" t="s">
        <v>34</v>
      </c>
      <c r="I22" s="63" t="s">
        <v>43</v>
      </c>
      <c r="J22" s="63"/>
      <c r="K22" s="67" t="s">
        <v>44</v>
      </c>
      <c r="L22" s="67"/>
      <c r="M22" s="63" t="s">
        <v>45</v>
      </c>
      <c r="N22" s="70" t="s">
        <v>29</v>
      </c>
    </row>
    <row r="23" spans="1:14" s="5" customFormat="1" ht="25.8" customHeight="1" x14ac:dyDescent="0.25">
      <c r="A23" s="64"/>
      <c r="B23" s="65"/>
      <c r="C23" s="65"/>
      <c r="D23" s="65"/>
      <c r="E23" s="65"/>
      <c r="F23" s="65"/>
      <c r="G23" s="65"/>
      <c r="H23" s="65"/>
      <c r="I23" s="63"/>
      <c r="J23" s="63"/>
      <c r="K23" s="6" t="s">
        <v>40</v>
      </c>
      <c r="L23" s="6" t="s">
        <v>41</v>
      </c>
      <c r="M23" s="63"/>
      <c r="N23" s="70"/>
    </row>
    <row r="24" spans="1:14" ht="27" customHeight="1" x14ac:dyDescent="0.25">
      <c r="A24" s="51">
        <v>1</v>
      </c>
      <c r="B24" s="55"/>
      <c r="C24" s="37" t="s">
        <v>131</v>
      </c>
      <c r="D24" s="38" t="s">
        <v>132</v>
      </c>
      <c r="E24" s="39" t="s">
        <v>133</v>
      </c>
      <c r="F24" s="47" t="s">
        <v>23</v>
      </c>
      <c r="G24" s="40" t="s">
        <v>31</v>
      </c>
      <c r="H24" s="59" t="s">
        <v>69</v>
      </c>
      <c r="I24" s="52">
        <v>41</v>
      </c>
      <c r="J24" s="53">
        <v>1</v>
      </c>
      <c r="K24" s="52">
        <v>57</v>
      </c>
      <c r="L24" s="52"/>
      <c r="M24" s="52">
        <v>57</v>
      </c>
      <c r="N24" s="56"/>
    </row>
    <row r="25" spans="1:14" ht="27" customHeight="1" x14ac:dyDescent="0.25">
      <c r="A25" s="51">
        <v>2</v>
      </c>
      <c r="B25" s="55"/>
      <c r="C25" s="37" t="s">
        <v>120</v>
      </c>
      <c r="D25" s="38" t="s">
        <v>121</v>
      </c>
      <c r="E25" s="39" t="s">
        <v>122</v>
      </c>
      <c r="F25" s="37" t="s">
        <v>78</v>
      </c>
      <c r="G25" s="40" t="s">
        <v>31</v>
      </c>
      <c r="H25" s="59" t="s">
        <v>69</v>
      </c>
      <c r="I25" s="52">
        <v>22.84</v>
      </c>
      <c r="J25" s="53">
        <v>3</v>
      </c>
      <c r="K25" s="52">
        <v>33</v>
      </c>
      <c r="L25" s="52">
        <v>38</v>
      </c>
      <c r="M25" s="52">
        <v>38</v>
      </c>
      <c r="N25" s="56"/>
    </row>
    <row r="26" spans="1:14" ht="27" customHeight="1" x14ac:dyDescent="0.25">
      <c r="A26" s="51">
        <v>3</v>
      </c>
      <c r="B26" s="55"/>
      <c r="C26" s="37" t="s">
        <v>125</v>
      </c>
      <c r="D26" s="38" t="s">
        <v>126</v>
      </c>
      <c r="E26" s="39">
        <v>39499</v>
      </c>
      <c r="F26" s="37" t="s">
        <v>78</v>
      </c>
      <c r="G26" s="40" t="s">
        <v>31</v>
      </c>
      <c r="H26" s="59" t="s">
        <v>69</v>
      </c>
      <c r="I26" s="52">
        <v>27.25</v>
      </c>
      <c r="J26" s="53">
        <v>2</v>
      </c>
      <c r="K26" s="52">
        <v>35</v>
      </c>
      <c r="L26" s="52">
        <v>37</v>
      </c>
      <c r="M26" s="52">
        <v>37</v>
      </c>
      <c r="N26" s="56"/>
    </row>
    <row r="27" spans="1:14" ht="27" customHeight="1" x14ac:dyDescent="0.25">
      <c r="A27" s="51">
        <v>4</v>
      </c>
      <c r="B27" s="55"/>
      <c r="C27" s="37" t="s">
        <v>129</v>
      </c>
      <c r="D27" s="38" t="s">
        <v>130</v>
      </c>
      <c r="E27" s="39">
        <v>39896</v>
      </c>
      <c r="F27" s="37" t="s">
        <v>78</v>
      </c>
      <c r="G27" s="40" t="s">
        <v>31</v>
      </c>
      <c r="H27" s="59" t="s">
        <v>69</v>
      </c>
      <c r="I27" s="52">
        <v>12.28</v>
      </c>
      <c r="J27" s="53">
        <v>4</v>
      </c>
      <c r="K27" s="52">
        <v>20</v>
      </c>
      <c r="L27" s="52">
        <v>26</v>
      </c>
      <c r="M27" s="52">
        <v>26</v>
      </c>
      <c r="N27" s="56"/>
    </row>
    <row r="28" spans="1:14" ht="27" customHeight="1" x14ac:dyDescent="0.25">
      <c r="A28" s="51" t="s">
        <v>73</v>
      </c>
      <c r="B28" s="55"/>
      <c r="C28" s="37" t="s">
        <v>123</v>
      </c>
      <c r="D28" s="38" t="s">
        <v>124</v>
      </c>
      <c r="E28" s="39">
        <v>39659</v>
      </c>
      <c r="F28" s="47" t="s">
        <v>23</v>
      </c>
      <c r="G28" s="40" t="s">
        <v>31</v>
      </c>
      <c r="H28" s="59" t="s">
        <v>69</v>
      </c>
      <c r="I28" s="52" t="s">
        <v>73</v>
      </c>
      <c r="J28" s="53"/>
      <c r="K28" s="54"/>
      <c r="L28" s="54"/>
      <c r="M28" s="52"/>
      <c r="N28" s="56"/>
    </row>
    <row r="29" spans="1:14" ht="18" customHeight="1" x14ac:dyDescent="0.3">
      <c r="A29" s="7"/>
      <c r="B29" s="8"/>
      <c r="C29" s="7"/>
      <c r="D29" s="9"/>
      <c r="E29" s="10"/>
      <c r="F29" s="11"/>
      <c r="G29" s="10"/>
      <c r="H29" s="10"/>
      <c r="I29" s="12"/>
      <c r="J29" s="12"/>
      <c r="K29" s="12"/>
      <c r="L29" s="12"/>
      <c r="M29" s="12"/>
      <c r="N29" s="12"/>
    </row>
    <row r="30" spans="1:14" ht="18" customHeight="1" x14ac:dyDescent="0.25">
      <c r="A30" s="68" t="s">
        <v>3</v>
      </c>
      <c r="B30" s="68"/>
      <c r="C30" s="68"/>
      <c r="D30" s="68"/>
      <c r="E30" s="20"/>
      <c r="F30" s="20"/>
      <c r="G30" s="20"/>
      <c r="H30" s="68" t="s">
        <v>4</v>
      </c>
      <c r="I30" s="68"/>
      <c r="J30" s="68"/>
      <c r="K30" s="68"/>
      <c r="L30" s="68"/>
      <c r="M30" s="68"/>
      <c r="N30" s="68"/>
    </row>
    <row r="31" spans="1:14" s="17" customFormat="1" ht="18" customHeight="1" x14ac:dyDescent="0.25">
      <c r="A31" s="19" t="s">
        <v>74</v>
      </c>
      <c r="B31" s="45"/>
      <c r="C31" s="28"/>
      <c r="D31" s="45"/>
      <c r="E31" s="45"/>
      <c r="F31" s="45"/>
      <c r="H31" s="29" t="s">
        <v>24</v>
      </c>
      <c r="I31" s="32">
        <v>1</v>
      </c>
      <c r="J31" s="45"/>
      <c r="K31" s="45"/>
      <c r="L31" s="45"/>
      <c r="M31" s="29" t="s">
        <v>22</v>
      </c>
      <c r="N31" s="30">
        <f>COUNTIF(E$22:E138,"ЗМС")</f>
        <v>0</v>
      </c>
    </row>
    <row r="32" spans="1:14" s="17" customFormat="1" ht="18" customHeight="1" x14ac:dyDescent="0.25">
      <c r="A32" s="19" t="s">
        <v>75</v>
      </c>
      <c r="B32" s="45"/>
      <c r="C32" s="31"/>
      <c r="D32" s="45"/>
      <c r="E32" s="45"/>
      <c r="F32" s="45"/>
      <c r="H32" s="29" t="s">
        <v>17</v>
      </c>
      <c r="I32" s="45">
        <v>5</v>
      </c>
      <c r="J32" s="32"/>
      <c r="K32" s="32"/>
      <c r="L32" s="32"/>
      <c r="M32" s="29" t="s">
        <v>15</v>
      </c>
      <c r="N32" s="30">
        <f>COUNTIF(F$24:F28,"МСМК")</f>
        <v>0</v>
      </c>
    </row>
    <row r="33" spans="1:14" s="17" customFormat="1" ht="18" customHeight="1" x14ac:dyDescent="0.25">
      <c r="A33" s="19" t="s">
        <v>35</v>
      </c>
      <c r="B33" s="45"/>
      <c r="C33" s="45"/>
      <c r="D33" s="45"/>
      <c r="E33" s="45"/>
      <c r="F33" s="45"/>
      <c r="H33" s="29" t="s">
        <v>18</v>
      </c>
      <c r="I33" s="32">
        <v>4</v>
      </c>
      <c r="J33" s="32"/>
      <c r="K33" s="32"/>
      <c r="L33" s="32"/>
      <c r="M33" s="29" t="s">
        <v>16</v>
      </c>
      <c r="N33" s="30">
        <f>COUNTIF(F$24:F28,"МС")</f>
        <v>0</v>
      </c>
    </row>
    <row r="34" spans="1:14" s="17" customFormat="1" ht="18" customHeight="1" x14ac:dyDescent="0.25">
      <c r="A34" s="19" t="s">
        <v>76</v>
      </c>
      <c r="B34" s="45"/>
      <c r="C34" s="45"/>
      <c r="D34" s="45"/>
      <c r="E34" s="45"/>
      <c r="F34" s="45"/>
      <c r="H34" s="29" t="s">
        <v>19</v>
      </c>
      <c r="I34" s="32">
        <v>4</v>
      </c>
      <c r="J34" s="32"/>
      <c r="K34" s="32"/>
      <c r="L34" s="32"/>
      <c r="M34" s="29" t="s">
        <v>23</v>
      </c>
      <c r="N34" s="30">
        <f>COUNTIF(F$24:F28,"КМС")</f>
        <v>2</v>
      </c>
    </row>
    <row r="35" spans="1:14" s="17" customFormat="1" ht="18" customHeight="1" x14ac:dyDescent="0.25">
      <c r="A35" s="24"/>
      <c r="B35" s="45"/>
      <c r="C35" s="45"/>
      <c r="D35" s="45"/>
      <c r="H35" s="29" t="s">
        <v>20</v>
      </c>
      <c r="I35" s="32">
        <f>COUNTIF(A11:A92,"НФ")</f>
        <v>0</v>
      </c>
      <c r="J35" s="32"/>
      <c r="K35" s="32"/>
      <c r="L35" s="32"/>
      <c r="M35" s="29" t="s">
        <v>25</v>
      </c>
      <c r="N35" s="30">
        <f>COUNTIF(F$24:F28,"1 сп.р.")</f>
        <v>3</v>
      </c>
    </row>
    <row r="36" spans="1:14" s="17" customFormat="1" ht="18" customHeight="1" x14ac:dyDescent="0.25">
      <c r="C36" s="45"/>
      <c r="D36" s="45"/>
      <c r="H36" s="29" t="s">
        <v>27</v>
      </c>
      <c r="I36" s="32">
        <f>COUNTIF(A11:A92,"ДСКВ")</f>
        <v>0</v>
      </c>
      <c r="J36" s="32"/>
      <c r="K36" s="32"/>
      <c r="L36" s="32"/>
      <c r="M36" s="29" t="s">
        <v>33</v>
      </c>
      <c r="N36" s="30">
        <f>COUNTIF(F$24:F28,"2 сп.р.")</f>
        <v>0</v>
      </c>
    </row>
    <row r="37" spans="1:14" s="17" customFormat="1" ht="18" customHeight="1" x14ac:dyDescent="0.25">
      <c r="A37" s="45"/>
      <c r="B37" s="45"/>
      <c r="C37" s="45"/>
      <c r="D37" s="45"/>
      <c r="E37" s="45"/>
      <c r="F37" s="45"/>
      <c r="H37" s="29" t="s">
        <v>21</v>
      </c>
      <c r="I37" s="32">
        <f>COUNTIF(A11:A92,"НС")</f>
        <v>1</v>
      </c>
      <c r="J37" s="32"/>
      <c r="K37" s="32"/>
      <c r="L37" s="32"/>
      <c r="M37" s="29" t="s">
        <v>32</v>
      </c>
      <c r="N37" s="30">
        <f>COUNTIF(F$24:F28,"3 СР")</f>
        <v>0</v>
      </c>
    </row>
    <row r="38" spans="1:14" ht="18" customHeight="1" x14ac:dyDescent="0.25">
      <c r="A38" s="3"/>
      <c r="B38" s="3"/>
      <c r="C38" s="3"/>
      <c r="D38" s="3"/>
      <c r="E38" s="3"/>
      <c r="F38" s="3"/>
      <c r="I38" s="15"/>
      <c r="J38" s="15"/>
      <c r="K38" s="15"/>
      <c r="L38" s="15"/>
      <c r="M38" s="15"/>
      <c r="N38" s="14"/>
    </row>
    <row r="39" spans="1:14" ht="18" customHeight="1" x14ac:dyDescent="0.25">
      <c r="A39" s="68" t="str">
        <f>A17</f>
        <v>ТЕХНИЧЕСКИЙ ДЕЛЕГАТ ФВСР:</v>
      </c>
      <c r="B39" s="68"/>
      <c r="C39" s="68"/>
      <c r="D39" s="68"/>
      <c r="E39" s="68" t="str">
        <f>A18</f>
        <v>ГЛАВНЫЙ СУДЬЯ:</v>
      </c>
      <c r="F39" s="68"/>
      <c r="G39" s="68"/>
      <c r="H39" s="68" t="str">
        <f>A19</f>
        <v>ГЛАВНЫЙ СЕКРЕТАРЬ:</v>
      </c>
      <c r="I39" s="68"/>
      <c r="J39" s="68"/>
      <c r="K39" s="68"/>
      <c r="L39" s="68"/>
      <c r="M39" s="68">
        <f>A20</f>
        <v>0</v>
      </c>
      <c r="N39" s="68"/>
    </row>
    <row r="40" spans="1:14" ht="18" customHeight="1" x14ac:dyDescent="0.25">
      <c r="A40" s="66"/>
      <c r="B40" s="66"/>
      <c r="C40" s="66"/>
      <c r="D40" s="66"/>
      <c r="E40" s="66"/>
      <c r="F40" s="66"/>
      <c r="G40" s="66"/>
      <c r="H40" s="66"/>
      <c r="I40" s="66"/>
      <c r="J40" s="66"/>
      <c r="K40" s="66"/>
      <c r="L40" s="66"/>
      <c r="M40" s="66"/>
      <c r="N40" s="66"/>
    </row>
    <row r="41" spans="1:14" ht="18" customHeight="1" x14ac:dyDescent="0.25">
      <c r="A41" s="46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6"/>
    </row>
    <row r="42" spans="1:14" ht="18" customHeight="1" x14ac:dyDescent="0.25">
      <c r="A42" s="46"/>
      <c r="D42" s="46"/>
      <c r="E42" s="46"/>
      <c r="F42" s="46"/>
      <c r="G42" s="46"/>
      <c r="H42" s="35"/>
      <c r="I42" s="46"/>
      <c r="J42" s="46"/>
      <c r="K42" s="46"/>
      <c r="L42" s="46"/>
      <c r="M42" s="46"/>
      <c r="N42" s="46"/>
    </row>
    <row r="43" spans="1:14" ht="18" customHeight="1" x14ac:dyDescent="0.25">
      <c r="A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</row>
    <row r="44" spans="1:14" ht="18" customHeight="1" x14ac:dyDescent="0.25">
      <c r="A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</row>
    <row r="45" spans="1:14" s="17" customFormat="1" ht="18" customHeight="1" x14ac:dyDescent="0.25">
      <c r="A45" s="62">
        <f>H17</f>
        <v>0</v>
      </c>
      <c r="B45" s="62"/>
      <c r="C45" s="62"/>
      <c r="D45" s="62"/>
      <c r="E45" s="62" t="str">
        <f>H18</f>
        <v>АНДРИЯНОВ А.С. (ВК, г. МОСКВА)</v>
      </c>
      <c r="F45" s="62"/>
      <c r="G45" s="62"/>
      <c r="H45" s="62" t="str">
        <f>H19</f>
        <v>МАЛАХОВ Р.А. (1 К, г. ИЖЕВСК)</v>
      </c>
      <c r="I45" s="62"/>
      <c r="J45" s="62"/>
      <c r="K45" s="62"/>
      <c r="L45" s="62"/>
      <c r="M45" s="62">
        <f>H20</f>
        <v>0</v>
      </c>
      <c r="N45" s="62"/>
    </row>
    <row r="46" spans="1:14" ht="18" customHeight="1" x14ac:dyDescent="0.25"/>
    <row r="47" spans="1:14" ht="18" customHeight="1" x14ac:dyDescent="0.25"/>
  </sheetData>
  <sortState xmlns:xlrd2="http://schemas.microsoft.com/office/spreadsheetml/2017/richdata2" ref="C24:M27">
    <sortCondition descending="1" ref="M24:M27"/>
  </sortState>
  <mergeCells count="41">
    <mergeCell ref="A40:E40"/>
    <mergeCell ref="F40:N40"/>
    <mergeCell ref="A45:D45"/>
    <mergeCell ref="E45:G45"/>
    <mergeCell ref="H45:L45"/>
    <mergeCell ref="M45:N45"/>
    <mergeCell ref="I22:J23"/>
    <mergeCell ref="K22:L22"/>
    <mergeCell ref="M22:M23"/>
    <mergeCell ref="A22:A23"/>
    <mergeCell ref="B22:B23"/>
    <mergeCell ref="C22:C23"/>
    <mergeCell ref="D22:D23"/>
    <mergeCell ref="E22:E23"/>
    <mergeCell ref="A30:D30"/>
    <mergeCell ref="H30:N30"/>
    <mergeCell ref="A39:D39"/>
    <mergeCell ref="E39:G39"/>
    <mergeCell ref="H39:L39"/>
    <mergeCell ref="M39:N39"/>
    <mergeCell ref="I17:N17"/>
    <mergeCell ref="N22:N23"/>
    <mergeCell ref="F22:F23"/>
    <mergeCell ref="G22:G23"/>
    <mergeCell ref="A7:N7"/>
    <mergeCell ref="A13:N13"/>
    <mergeCell ref="A14:D14"/>
    <mergeCell ref="A15:D15"/>
    <mergeCell ref="A16:H16"/>
    <mergeCell ref="I16:N16"/>
    <mergeCell ref="A8:N8"/>
    <mergeCell ref="A9:N9"/>
    <mergeCell ref="A10:N10"/>
    <mergeCell ref="A11:N11"/>
    <mergeCell ref="A12:N12"/>
    <mergeCell ref="H22:H23"/>
    <mergeCell ref="A1:N1"/>
    <mergeCell ref="A2:N2"/>
    <mergeCell ref="A3:N3"/>
    <mergeCell ref="A4:N4"/>
    <mergeCell ref="A6:N6"/>
  </mergeCells>
  <conditionalFormatting sqref="A39:XFD39">
    <cfRule type="cellIs" dxfId="5" priority="1" operator="equal">
      <formula>0</formula>
    </cfRule>
    <cfRule type="cellIs" dxfId="4" priority="2" operator="equal">
      <formula>0</formula>
    </cfRule>
  </conditionalFormatting>
  <conditionalFormatting sqref="A39:XFD45">
    <cfRule type="cellIs" dxfId="3" priority="3" operator="equal">
      <formula>0</formula>
    </cfRule>
  </conditionalFormatting>
  <printOptions horizontalCentered="1"/>
  <pageMargins left="0.19685039370078741" right="0.19685039370078741" top="0.59055118110236227" bottom="0.59055118110236227" header="0.15748031496062992" footer="0.11811023622047245"/>
  <pageSetup paperSize="256" scale="60" orientation="portrait" copies="3" r:id="rId1"/>
  <headerFooter alignWithMargins="0">
    <oddHeader>&amp;L&amp;"Calibri,полужирный курсив"&amp;UРЕЗУЛЬТАТЫ НА САЙТЕ WWW.FVSR|highway|results&amp;C&amp;"Calibri,обычный"&amp;8Протокол - &amp;A&amp;R&amp;"Calibri,полужирный курсив"&amp;UФЕДЕРАЦИЯ ВЕЛОСИПЕДНОГО СПОРТА РОССИИ - WWW.FVSR.RU</oddHeader>
    <oddFooter>&amp;C&amp;"Calibri,обычный"                                                                   Страница &amp;P из &amp;N                                                                              Отчет создан &amp;D в &amp;T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0F4A47-6B3A-405D-ABCD-F68F80824282}">
  <sheetPr>
    <tabColor theme="3" tint="-0.249977111117893"/>
    <pageSetUpPr fitToPage="1"/>
  </sheetPr>
  <dimension ref="A1:Q44"/>
  <sheetViews>
    <sheetView tabSelected="1" view="pageBreakPreview" zoomScale="50" zoomScaleNormal="50" zoomScaleSheetLayoutView="50" workbookViewId="0">
      <selection activeCell="A12" sqref="A12:N12"/>
    </sheetView>
  </sheetViews>
  <sheetFormatPr defaultColWidth="9.109375" defaultRowHeight="13.8" x14ac:dyDescent="0.25"/>
  <cols>
    <col min="1" max="1" width="6.6640625" style="2" customWidth="1"/>
    <col min="2" max="2" width="7.6640625" style="46" hidden="1" customWidth="1"/>
    <col min="3" max="3" width="16" style="46" customWidth="1"/>
    <col min="4" max="4" width="24.109375" style="2" customWidth="1"/>
    <col min="5" max="5" width="12.21875" style="2" customWidth="1"/>
    <col min="6" max="6" width="8.6640625" style="2" customWidth="1"/>
    <col min="7" max="7" width="23.88671875" style="2" customWidth="1"/>
    <col min="8" max="8" width="27" style="2" customWidth="1"/>
    <col min="9" max="9" width="7.44140625" style="2" customWidth="1"/>
    <col min="10" max="10" width="8.33203125" style="2" customWidth="1"/>
    <col min="11" max="11" width="7.44140625" style="2" customWidth="1"/>
    <col min="12" max="12" width="7.109375" style="2" customWidth="1"/>
    <col min="13" max="13" width="9.88671875" style="2" customWidth="1"/>
    <col min="14" max="14" width="11.21875" style="2" customWidth="1"/>
    <col min="15" max="16384" width="9.109375" style="2"/>
  </cols>
  <sheetData>
    <row r="1" spans="1:17" s="42" customFormat="1" ht="22.5" customHeight="1" x14ac:dyDescent="0.25">
      <c r="A1" s="73" t="s">
        <v>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</row>
    <row r="2" spans="1:17" s="42" customFormat="1" ht="22.5" customHeight="1" x14ac:dyDescent="0.25">
      <c r="A2" s="74" t="s">
        <v>80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</row>
    <row r="3" spans="1:17" s="42" customFormat="1" ht="22.5" customHeight="1" x14ac:dyDescent="0.25">
      <c r="A3" s="73" t="s">
        <v>8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</row>
    <row r="4" spans="1:17" s="42" customFormat="1" ht="22.5" customHeight="1" x14ac:dyDescent="0.25">
      <c r="A4" s="75" t="s">
        <v>81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</row>
    <row r="5" spans="1:17" s="42" customFormat="1" ht="4.95" customHeight="1" x14ac:dyDescent="0.25">
      <c r="A5" s="44"/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</row>
    <row r="6" spans="1:17" s="42" customFormat="1" ht="4.95" customHeight="1" x14ac:dyDescent="0.3">
      <c r="A6" s="73"/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Q6" s="22"/>
    </row>
    <row r="7" spans="1:17" s="23" customFormat="1" ht="25.8" x14ac:dyDescent="0.25">
      <c r="A7" s="76" t="s">
        <v>92</v>
      </c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</row>
    <row r="8" spans="1:17" s="42" customFormat="1" ht="18" customHeight="1" x14ac:dyDescent="0.25">
      <c r="A8" s="71" t="s">
        <v>11</v>
      </c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</row>
    <row r="9" spans="1:17" s="42" customFormat="1" ht="18" customHeight="1" x14ac:dyDescent="0.25">
      <c r="A9" s="76"/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</row>
    <row r="10" spans="1:17" s="42" customFormat="1" ht="18" customHeight="1" x14ac:dyDescent="0.25">
      <c r="A10" s="71" t="s">
        <v>91</v>
      </c>
      <c r="B10" s="71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</row>
    <row r="11" spans="1:17" s="42" customFormat="1" ht="18" customHeight="1" x14ac:dyDescent="0.25">
      <c r="A11" s="71" t="s">
        <v>38</v>
      </c>
      <c r="B11" s="71"/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</row>
    <row r="12" spans="1:17" s="42" customFormat="1" ht="19.5" customHeight="1" x14ac:dyDescent="0.25">
      <c r="A12" s="71" t="s">
        <v>140</v>
      </c>
      <c r="B12" s="71"/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</row>
    <row r="13" spans="1:17" s="42" customFormat="1" ht="7.5" customHeight="1" x14ac:dyDescent="0.25">
      <c r="A13" s="71"/>
      <c r="B13" s="71"/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</row>
    <row r="14" spans="1:17" x14ac:dyDescent="0.25">
      <c r="A14" s="69" t="s">
        <v>82</v>
      </c>
      <c r="B14" s="69"/>
      <c r="C14" s="69"/>
      <c r="D14" s="69"/>
      <c r="H14" s="43"/>
      <c r="N14" s="25" t="s">
        <v>135</v>
      </c>
    </row>
    <row r="15" spans="1:17" x14ac:dyDescent="0.25">
      <c r="A15" s="69" t="s">
        <v>93</v>
      </c>
      <c r="B15" s="69"/>
      <c r="C15" s="69"/>
      <c r="D15" s="69"/>
      <c r="H15" s="26"/>
      <c r="N15" s="25" t="s">
        <v>134</v>
      </c>
    </row>
    <row r="16" spans="1:17" x14ac:dyDescent="0.25">
      <c r="A16" s="68" t="s">
        <v>7</v>
      </c>
      <c r="B16" s="68"/>
      <c r="C16" s="68"/>
      <c r="D16" s="68"/>
      <c r="E16" s="68"/>
      <c r="F16" s="68"/>
      <c r="G16" s="68"/>
      <c r="H16" s="72"/>
      <c r="I16" s="68" t="s">
        <v>1</v>
      </c>
      <c r="J16" s="68"/>
      <c r="K16" s="68"/>
      <c r="L16" s="68"/>
      <c r="M16" s="68"/>
      <c r="N16" s="68"/>
    </row>
    <row r="17" spans="1:14" x14ac:dyDescent="0.25">
      <c r="A17" s="2" t="s">
        <v>12</v>
      </c>
      <c r="G17" s="25" t="s">
        <v>30</v>
      </c>
      <c r="H17" s="27"/>
      <c r="I17" s="69" t="s">
        <v>95</v>
      </c>
      <c r="J17" s="69"/>
      <c r="K17" s="69"/>
      <c r="L17" s="69"/>
      <c r="M17" s="69"/>
      <c r="N17" s="69"/>
    </row>
    <row r="18" spans="1:14" x14ac:dyDescent="0.25">
      <c r="A18" s="2" t="s">
        <v>13</v>
      </c>
      <c r="D18" s="25"/>
      <c r="H18" s="27" t="s">
        <v>46</v>
      </c>
      <c r="I18" s="2" t="s">
        <v>36</v>
      </c>
    </row>
    <row r="19" spans="1:14" ht="13.2" customHeight="1" x14ac:dyDescent="0.25">
      <c r="A19" s="13" t="s">
        <v>14</v>
      </c>
      <c r="D19" s="25"/>
      <c r="H19" s="27" t="s">
        <v>94</v>
      </c>
      <c r="I19" s="2" t="s">
        <v>42</v>
      </c>
      <c r="N19" s="2">
        <v>1</v>
      </c>
    </row>
    <row r="20" spans="1:14" ht="13.2" customHeight="1" x14ac:dyDescent="0.25">
      <c r="H20" s="27"/>
      <c r="I20" s="43"/>
      <c r="J20" s="43"/>
      <c r="K20" s="43"/>
      <c r="L20" s="43"/>
      <c r="M20" s="33"/>
      <c r="N20" s="34"/>
    </row>
    <row r="21" spans="1:14" ht="13.2" customHeight="1" x14ac:dyDescent="0.25">
      <c r="H21" s="1"/>
    </row>
    <row r="22" spans="1:14" s="5" customFormat="1" ht="16.5" customHeight="1" x14ac:dyDescent="0.25">
      <c r="A22" s="64" t="s">
        <v>5</v>
      </c>
      <c r="B22" s="65" t="s">
        <v>9</v>
      </c>
      <c r="C22" s="65" t="s">
        <v>28</v>
      </c>
      <c r="D22" s="65" t="s">
        <v>2</v>
      </c>
      <c r="E22" s="65" t="s">
        <v>26</v>
      </c>
      <c r="F22" s="65" t="s">
        <v>6</v>
      </c>
      <c r="G22" s="65" t="s">
        <v>10</v>
      </c>
      <c r="H22" s="65" t="s">
        <v>34</v>
      </c>
      <c r="I22" s="63" t="s">
        <v>43</v>
      </c>
      <c r="J22" s="63"/>
      <c r="K22" s="67" t="s">
        <v>44</v>
      </c>
      <c r="L22" s="67"/>
      <c r="M22" s="63" t="s">
        <v>45</v>
      </c>
      <c r="N22" s="70" t="s">
        <v>29</v>
      </c>
    </row>
    <row r="23" spans="1:14" s="5" customFormat="1" ht="25.8" customHeight="1" x14ac:dyDescent="0.25">
      <c r="A23" s="64"/>
      <c r="B23" s="65"/>
      <c r="C23" s="65"/>
      <c r="D23" s="65"/>
      <c r="E23" s="65"/>
      <c r="F23" s="65"/>
      <c r="G23" s="65"/>
      <c r="H23" s="65"/>
      <c r="I23" s="63"/>
      <c r="J23" s="63"/>
      <c r="K23" s="6" t="s">
        <v>40</v>
      </c>
      <c r="L23" s="6" t="s">
        <v>41</v>
      </c>
      <c r="M23" s="63"/>
      <c r="N23" s="70"/>
    </row>
    <row r="24" spans="1:14" ht="27" customHeight="1" x14ac:dyDescent="0.25">
      <c r="A24" s="51">
        <v>1</v>
      </c>
      <c r="B24" s="55"/>
      <c r="C24" s="37" t="s">
        <v>118</v>
      </c>
      <c r="D24" s="38" t="s">
        <v>119</v>
      </c>
      <c r="E24" s="39">
        <v>39731</v>
      </c>
      <c r="F24" s="37" t="s">
        <v>115</v>
      </c>
      <c r="G24" s="40" t="s">
        <v>31</v>
      </c>
      <c r="H24" s="59" t="s">
        <v>69</v>
      </c>
      <c r="I24" s="52"/>
      <c r="J24" s="53"/>
      <c r="K24" s="52">
        <v>17</v>
      </c>
      <c r="L24" s="52">
        <v>20</v>
      </c>
      <c r="M24" s="52">
        <v>20</v>
      </c>
      <c r="N24" s="56"/>
    </row>
    <row r="25" spans="1:14" ht="27" customHeight="1" x14ac:dyDescent="0.25">
      <c r="A25" s="60" t="s">
        <v>136</v>
      </c>
      <c r="B25" s="55"/>
      <c r="C25" s="37" t="s">
        <v>116</v>
      </c>
      <c r="D25" s="38" t="s">
        <v>117</v>
      </c>
      <c r="E25" s="39">
        <v>39943</v>
      </c>
      <c r="F25" s="37" t="s">
        <v>115</v>
      </c>
      <c r="G25" s="40" t="s">
        <v>31</v>
      </c>
      <c r="H25" s="59" t="s">
        <v>69</v>
      </c>
      <c r="I25" s="52"/>
      <c r="J25" s="53"/>
      <c r="K25" s="52"/>
      <c r="L25" s="52"/>
      <c r="M25" s="52"/>
      <c r="N25" s="56"/>
    </row>
    <row r="26" spans="1:14" ht="18" customHeight="1" x14ac:dyDescent="0.3">
      <c r="A26" s="7"/>
      <c r="B26" s="8"/>
      <c r="C26" s="7"/>
      <c r="D26" s="9"/>
      <c r="E26" s="10"/>
      <c r="F26" s="11"/>
      <c r="G26" s="10"/>
      <c r="H26" s="10"/>
      <c r="I26" s="12"/>
      <c r="J26" s="12"/>
      <c r="K26" s="12"/>
      <c r="L26" s="12"/>
      <c r="M26" s="12"/>
      <c r="N26" s="12"/>
    </row>
    <row r="27" spans="1:14" ht="18" customHeight="1" x14ac:dyDescent="0.25">
      <c r="A27" s="68" t="s">
        <v>3</v>
      </c>
      <c r="B27" s="68"/>
      <c r="C27" s="68"/>
      <c r="D27" s="68"/>
      <c r="E27" s="20"/>
      <c r="F27" s="20"/>
      <c r="G27" s="20"/>
      <c r="H27" s="68" t="s">
        <v>4</v>
      </c>
      <c r="I27" s="68"/>
      <c r="J27" s="68"/>
      <c r="K27" s="68"/>
      <c r="L27" s="68"/>
      <c r="M27" s="68"/>
      <c r="N27" s="68"/>
    </row>
    <row r="28" spans="1:14" s="17" customFormat="1" ht="18" customHeight="1" x14ac:dyDescent="0.25">
      <c r="A28" s="19" t="s">
        <v>74</v>
      </c>
      <c r="B28" s="45"/>
      <c r="C28" s="28"/>
      <c r="D28" s="45"/>
      <c r="E28" s="45"/>
      <c r="F28" s="45"/>
      <c r="H28" s="29" t="s">
        <v>24</v>
      </c>
      <c r="I28" s="32">
        <v>1</v>
      </c>
      <c r="J28" s="45"/>
      <c r="K28" s="45"/>
      <c r="L28" s="45"/>
      <c r="M28" s="29" t="s">
        <v>22</v>
      </c>
      <c r="N28" s="30">
        <f>COUNTIF(E$22:E135,"ЗМС")</f>
        <v>0</v>
      </c>
    </row>
    <row r="29" spans="1:14" s="17" customFormat="1" ht="18" customHeight="1" x14ac:dyDescent="0.25">
      <c r="A29" s="19" t="s">
        <v>75</v>
      </c>
      <c r="B29" s="45"/>
      <c r="C29" s="31"/>
      <c r="D29" s="45"/>
      <c r="E29" s="45"/>
      <c r="F29" s="45"/>
      <c r="H29" s="29" t="s">
        <v>17</v>
      </c>
      <c r="I29" s="45">
        <v>2</v>
      </c>
      <c r="J29" s="32"/>
      <c r="K29" s="32"/>
      <c r="L29" s="32"/>
      <c r="M29" s="29" t="s">
        <v>15</v>
      </c>
      <c r="N29" s="30">
        <f>COUNTIF(F$24:F25,"МСМК")</f>
        <v>0</v>
      </c>
    </row>
    <row r="30" spans="1:14" s="17" customFormat="1" ht="18" customHeight="1" x14ac:dyDescent="0.25">
      <c r="A30" s="19" t="s">
        <v>35</v>
      </c>
      <c r="B30" s="45"/>
      <c r="C30" s="45"/>
      <c r="D30" s="45"/>
      <c r="E30" s="45"/>
      <c r="F30" s="45"/>
      <c r="H30" s="29" t="s">
        <v>18</v>
      </c>
      <c r="I30" s="32">
        <v>1</v>
      </c>
      <c r="J30" s="32"/>
      <c r="K30" s="32"/>
      <c r="L30" s="32"/>
      <c r="M30" s="29" t="s">
        <v>16</v>
      </c>
      <c r="N30" s="30">
        <f>COUNTIF(F$24:F25,"МС")</f>
        <v>0</v>
      </c>
    </row>
    <row r="31" spans="1:14" s="17" customFormat="1" ht="18" customHeight="1" x14ac:dyDescent="0.25">
      <c r="A31" s="19" t="s">
        <v>76</v>
      </c>
      <c r="B31" s="45"/>
      <c r="C31" s="45"/>
      <c r="D31" s="45"/>
      <c r="E31" s="45"/>
      <c r="F31" s="45"/>
      <c r="H31" s="29" t="s">
        <v>19</v>
      </c>
      <c r="I31" s="32">
        <v>1</v>
      </c>
      <c r="J31" s="32"/>
      <c r="K31" s="32"/>
      <c r="L31" s="32"/>
      <c r="M31" s="29" t="s">
        <v>23</v>
      </c>
      <c r="N31" s="30">
        <f>COUNTIF(F$24:F25,"КМС")</f>
        <v>0</v>
      </c>
    </row>
    <row r="32" spans="1:14" s="17" customFormat="1" ht="18" customHeight="1" x14ac:dyDescent="0.25">
      <c r="A32" s="24"/>
      <c r="B32" s="45"/>
      <c r="C32" s="45"/>
      <c r="D32" s="45"/>
      <c r="H32" s="29" t="s">
        <v>20</v>
      </c>
      <c r="I32" s="32">
        <f>COUNTIF(A11:A89,"НФ")</f>
        <v>0</v>
      </c>
      <c r="J32" s="32"/>
      <c r="K32" s="32"/>
      <c r="L32" s="32"/>
      <c r="M32" s="29" t="s">
        <v>25</v>
      </c>
      <c r="N32" s="30">
        <f>COUNTIF(F$24:F25,"1 сп.р.")</f>
        <v>0</v>
      </c>
    </row>
    <row r="33" spans="1:14" s="17" customFormat="1" ht="18" customHeight="1" x14ac:dyDescent="0.25">
      <c r="C33" s="45"/>
      <c r="D33" s="45"/>
      <c r="H33" s="29" t="s">
        <v>27</v>
      </c>
      <c r="I33" s="32">
        <f>COUNTIF(A11:A89,"ДСКВ")</f>
        <v>0</v>
      </c>
      <c r="J33" s="32"/>
      <c r="K33" s="32"/>
      <c r="L33" s="32"/>
      <c r="M33" s="29" t="s">
        <v>33</v>
      </c>
      <c r="N33" s="30">
        <f>COUNTIF(F$24:F25,"2 сп.р.")</f>
        <v>2</v>
      </c>
    </row>
    <row r="34" spans="1:14" s="17" customFormat="1" ht="18" customHeight="1" x14ac:dyDescent="0.25">
      <c r="A34" s="45"/>
      <c r="B34" s="45"/>
      <c r="C34" s="45"/>
      <c r="D34" s="45"/>
      <c r="E34" s="45"/>
      <c r="F34" s="45"/>
      <c r="H34" s="29" t="s">
        <v>21</v>
      </c>
      <c r="I34" s="32">
        <f>COUNTIF(A11:A89,"НС")</f>
        <v>1</v>
      </c>
      <c r="J34" s="32"/>
      <c r="K34" s="32"/>
      <c r="L34" s="32"/>
      <c r="M34" s="29" t="s">
        <v>32</v>
      </c>
      <c r="N34" s="30">
        <f>COUNTIF(F$24:F25,"3 СР")</f>
        <v>0</v>
      </c>
    </row>
    <row r="35" spans="1:14" ht="18" customHeight="1" x14ac:dyDescent="0.25">
      <c r="A35" s="3"/>
      <c r="B35" s="3"/>
      <c r="C35" s="3"/>
      <c r="D35" s="3"/>
      <c r="E35" s="3"/>
      <c r="F35" s="3"/>
      <c r="I35" s="15"/>
      <c r="J35" s="15"/>
      <c r="K35" s="15"/>
      <c r="L35" s="15"/>
      <c r="M35" s="15"/>
      <c r="N35" s="14"/>
    </row>
    <row r="36" spans="1:14" ht="18" customHeight="1" x14ac:dyDescent="0.25">
      <c r="A36" s="68" t="str">
        <f>A17</f>
        <v>ТЕХНИЧЕСКИЙ ДЕЛЕГАТ ФВСР:</v>
      </c>
      <c r="B36" s="68"/>
      <c r="C36" s="68"/>
      <c r="D36" s="68"/>
      <c r="E36" s="68" t="str">
        <f>A18</f>
        <v>ГЛАВНЫЙ СУДЬЯ:</v>
      </c>
      <c r="F36" s="68"/>
      <c r="G36" s="68"/>
      <c r="H36" s="68" t="str">
        <f>A19</f>
        <v>ГЛАВНЫЙ СЕКРЕТАРЬ:</v>
      </c>
      <c r="I36" s="68"/>
      <c r="J36" s="68"/>
      <c r="K36" s="68"/>
      <c r="L36" s="68"/>
      <c r="M36" s="68">
        <f>A20</f>
        <v>0</v>
      </c>
      <c r="N36" s="68"/>
    </row>
    <row r="37" spans="1:14" ht="18" customHeight="1" x14ac:dyDescent="0.25">
      <c r="A37" s="66"/>
      <c r="B37" s="66"/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</row>
    <row r="38" spans="1:14" ht="18" customHeight="1" x14ac:dyDescent="0.25">
      <c r="A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</row>
    <row r="39" spans="1:14" ht="18" customHeight="1" x14ac:dyDescent="0.25">
      <c r="A39" s="46"/>
      <c r="D39" s="46"/>
      <c r="E39" s="46"/>
      <c r="F39" s="46"/>
      <c r="G39" s="46"/>
      <c r="H39" s="35"/>
      <c r="I39" s="46"/>
      <c r="J39" s="46"/>
      <c r="K39" s="46"/>
      <c r="L39" s="46"/>
      <c r="M39" s="46"/>
      <c r="N39" s="46"/>
    </row>
    <row r="40" spans="1:14" ht="18" customHeight="1" x14ac:dyDescent="0.25">
      <c r="A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</row>
    <row r="41" spans="1:14" ht="18" customHeight="1" x14ac:dyDescent="0.25">
      <c r="A41" s="46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6"/>
    </row>
    <row r="42" spans="1:14" s="17" customFormat="1" ht="18" customHeight="1" x14ac:dyDescent="0.25">
      <c r="A42" s="62">
        <f>H17</f>
        <v>0</v>
      </c>
      <c r="B42" s="62"/>
      <c r="C42" s="62"/>
      <c r="D42" s="62"/>
      <c r="E42" s="62" t="str">
        <f>H18</f>
        <v>АНДРИЯНОВ А.С. (ВК, г. МОСКВА)</v>
      </c>
      <c r="F42" s="62"/>
      <c r="G42" s="62"/>
      <c r="H42" s="62" t="str">
        <f>H19</f>
        <v>МАЛАХОВ Р.А. (1 К, г. ИЖЕВСК)</v>
      </c>
      <c r="I42" s="62"/>
      <c r="J42" s="62"/>
      <c r="K42" s="62"/>
      <c r="L42" s="62"/>
      <c r="M42" s="62">
        <f>H20</f>
        <v>0</v>
      </c>
      <c r="N42" s="62"/>
    </row>
    <row r="43" spans="1:14" ht="18" customHeight="1" x14ac:dyDescent="0.25"/>
    <row r="44" spans="1:14" ht="18" customHeight="1" x14ac:dyDescent="0.25"/>
  </sheetData>
  <mergeCells count="41">
    <mergeCell ref="A37:E37"/>
    <mergeCell ref="F37:N37"/>
    <mergeCell ref="A42:D42"/>
    <mergeCell ref="E42:G42"/>
    <mergeCell ref="H42:L42"/>
    <mergeCell ref="M42:N42"/>
    <mergeCell ref="I22:J23"/>
    <mergeCell ref="K22:L22"/>
    <mergeCell ref="M22:M23"/>
    <mergeCell ref="A22:A23"/>
    <mergeCell ref="B22:B23"/>
    <mergeCell ref="C22:C23"/>
    <mergeCell ref="D22:D23"/>
    <mergeCell ref="E22:E23"/>
    <mergeCell ref="A27:D27"/>
    <mergeCell ref="H27:N27"/>
    <mergeCell ref="A36:D36"/>
    <mergeCell ref="E36:G36"/>
    <mergeCell ref="H36:L36"/>
    <mergeCell ref="M36:N36"/>
    <mergeCell ref="I17:N17"/>
    <mergeCell ref="N22:N23"/>
    <mergeCell ref="F22:F23"/>
    <mergeCell ref="G22:G23"/>
    <mergeCell ref="A7:N7"/>
    <mergeCell ref="A13:N13"/>
    <mergeCell ref="A14:D14"/>
    <mergeCell ref="A15:D15"/>
    <mergeCell ref="A16:H16"/>
    <mergeCell ref="I16:N16"/>
    <mergeCell ref="A8:N8"/>
    <mergeCell ref="A9:N9"/>
    <mergeCell ref="A10:N10"/>
    <mergeCell ref="A11:N11"/>
    <mergeCell ref="A12:N12"/>
    <mergeCell ref="H22:H23"/>
    <mergeCell ref="A1:N1"/>
    <mergeCell ref="A2:N2"/>
    <mergeCell ref="A3:N3"/>
    <mergeCell ref="A4:N4"/>
    <mergeCell ref="A6:N6"/>
  </mergeCells>
  <conditionalFormatting sqref="A36:XFD36">
    <cfRule type="cellIs" dxfId="2" priority="1" operator="equal">
      <formula>0</formula>
    </cfRule>
    <cfRule type="cellIs" dxfId="1" priority="2" operator="equal">
      <formula>0</formula>
    </cfRule>
  </conditionalFormatting>
  <conditionalFormatting sqref="A36:XFD42">
    <cfRule type="cellIs" dxfId="0" priority="3" operator="equal">
      <formula>0</formula>
    </cfRule>
  </conditionalFormatting>
  <printOptions horizontalCentered="1"/>
  <pageMargins left="0.19685039370078741" right="0.19685039370078741" top="0.59055118110236227" bottom="0.59055118110236227" header="0.15748031496062992" footer="0.11811023622047245"/>
  <pageSetup paperSize="256" scale="60" orientation="portrait" copies="3" r:id="rId1"/>
  <headerFooter alignWithMargins="0">
    <oddHeader>&amp;L&amp;"Calibri,полужирный курсив"&amp;UРЕЗУЛЬТАТЫ НА САЙТЕ WWW.FVSR|highway|results&amp;C&amp;"Calibri,обычный"&amp;8Протокол - &amp;A&amp;R&amp;"Calibri,полужирный курсив"&amp;UФЕДЕРАЦИЯ ВЕЛОСИПЕДНОГО СПОРТА РОССИИ - WWW.FVSR.RU</oddHeader>
    <oddFooter>&amp;C&amp;"Calibri,обычный"                                                                   Страница &amp;P из &amp;N                                                                              Отчет создан &amp;D в 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18</vt:i4>
      </vt:variant>
    </vt:vector>
  </HeadingPairs>
  <TitlesOfParts>
    <vt:vector size="24" baseType="lpstr">
      <vt:lpstr>Итог Муж</vt:lpstr>
      <vt:lpstr>Итог Жен</vt:lpstr>
      <vt:lpstr>Итог Юниоры</vt:lpstr>
      <vt:lpstr>Итог Юниорки</vt:lpstr>
      <vt:lpstr>Итог Юноши</vt:lpstr>
      <vt:lpstr>Итог Девушки</vt:lpstr>
      <vt:lpstr>'Итог Девушки'!Print_Area</vt:lpstr>
      <vt:lpstr>'Итог Жен'!Print_Area</vt:lpstr>
      <vt:lpstr>'Итог Муж'!Print_Area</vt:lpstr>
      <vt:lpstr>'Итог Юниорки'!Print_Area</vt:lpstr>
      <vt:lpstr>'Итог Юниоры'!Print_Area</vt:lpstr>
      <vt:lpstr>'Итог Юноши'!Print_Area</vt:lpstr>
      <vt:lpstr>'Итог Девушки'!Print_Titles</vt:lpstr>
      <vt:lpstr>'Итог Жен'!Print_Titles</vt:lpstr>
      <vt:lpstr>'Итог Муж'!Print_Titles</vt:lpstr>
      <vt:lpstr>'Итог Юниорки'!Print_Titles</vt:lpstr>
      <vt:lpstr>'Итог Юниоры'!Print_Titles</vt:lpstr>
      <vt:lpstr>'Итог Юноши'!Print_Titles</vt:lpstr>
      <vt:lpstr>'Итог Девушки'!Область_печати</vt:lpstr>
      <vt:lpstr>'Итог Жен'!Область_печати</vt:lpstr>
      <vt:lpstr>'Итог Муж'!Область_печати</vt:lpstr>
      <vt:lpstr>'Итог Юниорки'!Область_печати</vt:lpstr>
      <vt:lpstr>'Итог Юниоры'!Область_печати</vt:lpstr>
      <vt:lpstr>'Итог Юноши'!Область_печати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Андрей Андриянов</cp:lastModifiedBy>
  <cp:lastPrinted>2024-08-02T16:25:37Z</cp:lastPrinted>
  <dcterms:created xsi:type="dcterms:W3CDTF">1996-10-08T23:32:33Z</dcterms:created>
  <dcterms:modified xsi:type="dcterms:W3CDTF">2024-08-04T17:29:19Z</dcterms:modified>
</cp:coreProperties>
</file>