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1560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Критериум!$A$1:$P$57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7" i="91" l="1"/>
  <c r="M46" i="91"/>
  <c r="M45" i="91"/>
  <c r="M44" i="91"/>
  <c r="M43" i="91"/>
  <c r="P47" i="91"/>
  <c r="P46" i="91"/>
  <c r="P45" i="91"/>
  <c r="P44" i="91"/>
  <c r="P43" i="91"/>
  <c r="P42" i="91"/>
  <c r="M42" i="91"/>
  <c r="M23" i="91" l="1"/>
  <c r="M41" i="91" l="1"/>
  <c r="P41" i="91" l="1"/>
  <c r="P40" i="91"/>
  <c r="M24" i="91" l="1"/>
  <c r="M25" i="91"/>
  <c r="M26" i="91"/>
  <c r="M27" i="91"/>
  <c r="M28" i="91"/>
  <c r="M29" i="91"/>
</calcChain>
</file>

<file path=xl/sharedStrings.xml><?xml version="1.0" encoding="utf-8"?>
<sst xmlns="http://schemas.openxmlformats.org/spreadsheetml/2006/main" count="121" uniqueCount="87">
  <si>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</si>
  <si>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</si>
  <si>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</si>
  <si>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</si>
  <si>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</si>
  <si>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</si>
  <si>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</si>
  <si>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</si>
  <si>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</si>
  <si>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</si>
  <si>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</si>
  <si>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</si>
  <si>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</si>
  <si>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</si>
  <si>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</si>
  <si>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</si>
  <si>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</si>
  <si>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</si>
  <si>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</si>
  <si>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</si>
  <si>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</si>
  <si>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</si>
  <si>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</si>
  <si>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</si>
  <si>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</si>
  <si>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</si>
  <si>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</si>
  <si>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</si>
  <si>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</si>
  <si>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</si>
  <si>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</si>
  <si>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</si>
  <si>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</si>
  <si>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</si>
  <si>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</si>
  <si>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</si>
  <si>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</si>
  <si>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</si>
  <si>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</si>
  <si>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</si>
  <si>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</si>
  <si>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</si>
  <si>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Министерство физической культуры и спорта Кемеровской области-Кузбасса</t>
  </si>
  <si>
    <t>Федерация велосипедного спорта Кемеровской области</t>
  </si>
  <si>
    <t>ПЕРВЕНСТВО СИБИРСКОГО ФЕДЕРАЛЬНОГО ОКРУГА</t>
  </si>
  <si>
    <t>ЛЫСАК А.Н. (1 КАТ., г.КЕМЕРОВО)</t>
  </si>
  <si>
    <t>ПАВЛОВ А.В. (1 КАТ., г.КЕМЕРОВО)</t>
  </si>
  <si>
    <t>СТЕПАНОВА С.Н. (ВК, г.КЕМЕРОВО)</t>
  </si>
  <si>
    <t>Новосибирская область</t>
  </si>
  <si>
    <t xml:space="preserve">3 км / 8 </t>
  </si>
  <si>
    <t>2 СР</t>
  </si>
  <si>
    <t>3 СР</t>
  </si>
  <si>
    <t>ГРИГОРЬЕВ Александр</t>
  </si>
  <si>
    <t>ДАНИЛЕНКО Александр</t>
  </si>
  <si>
    <t>ГОЛОВИН Егор</t>
  </si>
  <si>
    <t>НЕСОВ Кирилл</t>
  </si>
  <si>
    <t>ХИЖНЯК Роман</t>
  </si>
  <si>
    <t>ЧЕРНОРУЦКИЙ Олег</t>
  </si>
  <si>
    <t>КНЯЗЕВ Егор</t>
  </si>
  <si>
    <t>Красноярский край</t>
  </si>
  <si>
    <t>АНДРИЕНКО Тимофей</t>
  </si>
  <si>
    <t>КАРЧЕВСКИЙ Илья</t>
  </si>
  <si>
    <t>ЦУРКО Александр</t>
  </si>
  <si>
    <t>ЕРМОЛАЕВ Егор</t>
  </si>
  <si>
    <t>ЛОКТИН Андрей</t>
  </si>
  <si>
    <t>ГРЕЧКИН Дмитрий</t>
  </si>
  <si>
    <t>ПРОСВИРКИН Константин</t>
  </si>
  <si>
    <t>СОЛОВЬЕВ Александр</t>
  </si>
  <si>
    <t/>
  </si>
  <si>
    <t>Юноши 15-16 лет</t>
  </si>
  <si>
    <t>МЕЖРЕГИОНАЛЬНЫЕ СОРЕВНОВАНИЯ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</si>
  <si>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Кемерово</t>
    </r>
  </si>
  <si>
    <t>ДАТА ПРОВЕДЕНИЯ: 18 июля 2021 года</t>
  </si>
  <si>
    <t xml:space="preserve">НАЧАЛО ГОНКИ: 10ч 00м </t>
  </si>
  <si>
    <t>ОКОНЧАНИЕ ГОНКИ: 12ч 00м</t>
  </si>
  <si>
    <t>№ ВРВС: 0080721811С</t>
  </si>
  <si>
    <t>№ ЕКП 2021: 43500</t>
  </si>
  <si>
    <t>НАЗВАНИЕ ТРАССЫ / РЕГ. НОМЕР: пр.Комсомольский</t>
  </si>
  <si>
    <t>МАКСИМАЛЬНЫЙ ПЕРЕПАД (HD)(м):</t>
  </si>
  <si>
    <t>СУММА ПОЛОЖИТЕЛЬНЫХ ПЕРЕПАДОВ ВЫСОТЫ НА ДИСТАНЦИИ (ТС)(м):</t>
  </si>
  <si>
    <t>1 сп.юн.р.</t>
  </si>
  <si>
    <t>Температура: +17,0+ 19,0</t>
  </si>
  <si>
    <t>Влажность: 73%</t>
  </si>
  <si>
    <t>Осадки: н. дождь</t>
  </si>
  <si>
    <t>Ветер: 3,0 м/с (ю/в)</t>
  </si>
  <si>
    <t>Лимит времени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</si>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</sst>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vertical="center" wrapText="1"/>
    </xf>
    <xf numFmtId="14" fontId="19" fillId="0" borderId="1" xfId="9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19" fillId="0" borderId="1" xfId="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 wrapText="1"/>
    </xf>
    <xf numFmtId="0" fontId="19" fillId="0" borderId="34" xfId="8" applyFont="1" applyFill="1" applyBorder="1" applyAlignment="1">
      <alignment vertical="center" wrapText="1"/>
    </xf>
    <xf numFmtId="14" fontId="19" fillId="0" borderId="34" xfId="9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" fontId="19" fillId="0" borderId="34" xfId="9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1" fontId="20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9" fillId="0" borderId="34" xfId="9" applyFont="1" applyFill="1" applyBorder="1" applyAlignment="1">
      <alignment horizontal="center" vertical="center" wrapText="1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3</xdr:row>
      <xdr:rowOff>203498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3</xdr:row>
      <xdr:rowOff>213180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95251</xdr:colOff>
      <xdr:row>1</xdr:row>
      <xdr:rowOff>1</xdr:rowOff>
    </xdr:from>
    <xdr:to>
      <xdr:col>14</xdr:col>
      <xdr:colOff>730250</xdr:colOff>
      <xdr:row>4</xdr:row>
      <xdr:rowOff>111126</xdr:rowOff>
    </xdr:to>
    <xdr:pic>
      <xdr:nvPicPr>
        <xdr:cNvPr id="8" name="Рисунок 7" descr="\\Desktop-iacs5bs\сшор 2 сервер\1 компьютер\логотипы все\Безымянный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1" y="206376"/>
          <a:ext cx="1333500" cy="92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158750</xdr:colOff>
      <xdr:row>0</xdr:row>
      <xdr:rowOff>79375</xdr:rowOff>
    </xdr:from>
    <xdr:to>
      <xdr:col>15</xdr:col>
      <xdr:colOff>1079500</xdr:colOff>
      <xdr:row>4</xdr:row>
      <xdr:rowOff>0</xdr:rowOff>
    </xdr:to>
    <xdr:pic>
      <xdr:nvPicPr>
        <xdr:cNvPr id="9" name="Рисунок 8" descr="C:\Users\СШОР 2\Desktop\логотипы — копия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0375" y="79375"/>
          <a:ext cx="92075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635000</xdr:colOff>
      <xdr:row>49</xdr:row>
      <xdr:rowOff>63499</xdr:rowOff>
    </xdr:from>
    <xdr:to>
      <xdr:col>7</xdr:col>
      <xdr:colOff>535781</xdr:colOff>
      <xdr:row>54</xdr:row>
      <xdr:rowOff>111124</xdr:rowOff>
    </xdr:to>
    <xdr:pic>
      <xdr:nvPicPr>
        <xdr:cNvPr id="10" name="Рисунок 9" descr="C:\Users\СШОР 2\Desktop\Лысак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763374"/>
          <a:ext cx="1746250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111125</xdr:rowOff>
    </xdr:from>
    <xdr:to>
      <xdr:col>15</xdr:col>
      <xdr:colOff>206375</xdr:colOff>
      <xdr:row>55</xdr:row>
      <xdr:rowOff>63501</xdr:rowOff>
    </xdr:to>
    <xdr:pic>
      <xdr:nvPicPr>
        <xdr:cNvPr id="11" name="Рисунок 10" descr="C:\Users\СШОР 2\Desktop\Павлов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3625" y="11811000"/>
          <a:ext cx="1778000" cy="904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view="pageBreakPreview" topLeftCell="A20" zoomScale="80" zoomScaleNormal="90" zoomScaleSheetLayoutView="80" workbookViewId="0">
      <selection activeCell="M48" sqref="M48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8.140625" style="11" customWidth="1"/>
    <col min="4" max="4" width="22.85546875" style="1" customWidth="1"/>
    <col min="5" max="5" width="12.28515625" style="51" customWidth="1"/>
    <col min="6" max="6" width="11.7109375" style="1" customWidth="1"/>
    <col min="7" max="7" width="27.7109375" style="1" customWidth="1"/>
    <col min="8" max="11" width="9.42578125" style="1" customWidth="1"/>
    <col min="12" max="12" width="19.28515625" style="1" customWidth="1"/>
    <col min="13" max="13" width="10.28515625" style="1" customWidth="1"/>
    <col min="14" max="14" width="10.42578125" style="1" customWidth="1"/>
    <col min="15" max="15" width="13.140625" style="1" customWidth="1"/>
    <col min="16" max="16" width="18.7109375" style="1" customWidth="1"/>
    <col min="17" max="16384" width="9.140625" style="1"/>
  </cols>
  <sheetData>
    <row r="1" spans="1:16" ht="24.7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21" x14ac:dyDescent="0.2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1" x14ac:dyDescent="0.2">
      <c r="A3" s="125" t="s">
        <v>10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21" x14ac:dyDescent="0.2">
      <c r="A4" s="125" t="s">
        <v>43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1" x14ac:dyDescent="0.2">
      <c r="A5" s="125" t="s">
        <v>68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s="2" customFormat="1" ht="20.25" customHeight="1" x14ac:dyDescent="0.2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s="2" customFormat="1" ht="18" customHeight="1" x14ac:dyDescent="0.2">
      <c r="A7" s="127" t="s">
        <v>16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s="2" customFormat="1" ht="24" customHeight="1" thickBot="1" x14ac:dyDescent="0.25">
      <c r="A8" s="126" t="s">
        <v>44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24" customHeight="1" thickTop="1" x14ac:dyDescent="0.2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1:16" ht="18" customHeight="1" x14ac:dyDescent="0.2">
      <c r="A10" s="94" t="s">
        <v>38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1:16" ht="19.5" customHeight="1" x14ac:dyDescent="0.2">
      <c r="A11" s="94" t="s">
        <v>69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6" ht="3.75" customHeight="1" x14ac:dyDescent="0.2">
      <c r="A12" s="146" t="s">
        <v>68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1:16" ht="15.75" x14ac:dyDescent="0.2">
      <c r="A13" s="141" t="s">
        <v>71</v>
      </c>
      <c r="B13" s="142"/>
      <c r="C13" s="142"/>
      <c r="D13" s="142"/>
      <c r="E13" s="41"/>
      <c r="F13" s="4"/>
      <c r="G13" s="34" t="s">
        <v>73</v>
      </c>
      <c r="H13" s="4"/>
      <c r="I13" s="4"/>
      <c r="J13" s="4"/>
      <c r="K13" s="4"/>
      <c r="L13" s="4"/>
      <c r="M13" s="4"/>
      <c r="N13" s="4"/>
      <c r="O13" s="30"/>
      <c r="P13" s="31" t="s">
        <v>75</v>
      </c>
    </row>
    <row r="14" spans="1:16" ht="15.75" x14ac:dyDescent="0.2">
      <c r="A14" s="13" t="s">
        <v>72</v>
      </c>
      <c r="B14" s="10"/>
      <c r="C14" s="10"/>
      <c r="D14" s="52"/>
      <c r="E14" s="42"/>
      <c r="F14" s="5"/>
      <c r="G14" s="35" t="s">
        <v>74</v>
      </c>
      <c r="H14" s="5"/>
      <c r="I14" s="5"/>
      <c r="J14" s="5"/>
      <c r="K14" s="5"/>
      <c r="L14" s="5"/>
      <c r="M14" s="5"/>
      <c r="N14" s="5"/>
      <c r="O14" s="32"/>
      <c r="P14" s="33" t="s">
        <v>76</v>
      </c>
    </row>
    <row r="15" spans="1:16" ht="15" x14ac:dyDescent="0.2">
      <c r="A15" s="133" t="s">
        <v>9</v>
      </c>
      <c r="B15" s="134"/>
      <c r="C15" s="134"/>
      <c r="D15" s="134"/>
      <c r="E15" s="134"/>
      <c r="F15" s="134"/>
      <c r="G15" s="135"/>
      <c r="H15" s="136" t="s">
        <v>1</v>
      </c>
      <c r="I15" s="134"/>
      <c r="J15" s="134"/>
      <c r="K15" s="134"/>
      <c r="L15" s="134"/>
      <c r="M15" s="134"/>
      <c r="N15" s="134"/>
      <c r="O15" s="134"/>
      <c r="P15" s="137"/>
    </row>
    <row r="16" spans="1:16" ht="15" x14ac:dyDescent="0.2">
      <c r="A16" s="14" t="s">
        <v>18</v>
      </c>
      <c r="B16" s="23"/>
      <c r="C16" s="23"/>
      <c r="D16" s="8"/>
      <c r="E16" s="43"/>
      <c r="F16" s="8"/>
      <c r="G16" s="9"/>
      <c r="H16" s="143" t="s">
        <v>77</v>
      </c>
      <c r="I16" s="144"/>
      <c r="J16" s="144"/>
      <c r="K16" s="144"/>
      <c r="L16" s="144"/>
      <c r="M16" s="144"/>
      <c r="N16" s="144"/>
      <c r="O16" s="144"/>
      <c r="P16" s="145"/>
    </row>
    <row r="17" spans="1:16" ht="15" x14ac:dyDescent="0.2">
      <c r="A17" s="14" t="s">
        <v>19</v>
      </c>
      <c r="B17" s="22"/>
      <c r="C17" s="22"/>
      <c r="D17" s="6"/>
      <c r="E17" s="44"/>
      <c r="F17" s="6"/>
      <c r="G17" s="9" t="s">
        <v>45</v>
      </c>
      <c r="H17" s="143" t="s">
        <v>78</v>
      </c>
      <c r="I17" s="144"/>
      <c r="J17" s="144"/>
      <c r="K17" s="144"/>
      <c r="L17" s="144"/>
      <c r="M17" s="144"/>
      <c r="N17" s="144"/>
      <c r="O17" s="144"/>
      <c r="P17" s="145"/>
    </row>
    <row r="18" spans="1:16" ht="15" x14ac:dyDescent="0.2">
      <c r="A18" s="14" t="s">
        <v>20</v>
      </c>
      <c r="B18" s="23"/>
      <c r="C18" s="23"/>
      <c r="D18" s="7"/>
      <c r="E18" s="43"/>
      <c r="F18" s="8"/>
      <c r="G18" s="9" t="s">
        <v>46</v>
      </c>
      <c r="H18" s="143" t="s">
        <v>79</v>
      </c>
      <c r="I18" s="144"/>
      <c r="J18" s="144"/>
      <c r="K18" s="144"/>
      <c r="L18" s="144"/>
      <c r="M18" s="144"/>
      <c r="N18" s="144"/>
      <c r="O18" s="144"/>
      <c r="P18" s="145"/>
    </row>
    <row r="19" spans="1:16" ht="16.5" thickBot="1" x14ac:dyDescent="0.25">
      <c r="A19" s="26" t="s">
        <v>15</v>
      </c>
      <c r="B19" s="20"/>
      <c r="C19" s="20"/>
      <c r="D19" s="19"/>
      <c r="E19" s="45"/>
      <c r="F19" s="25"/>
      <c r="G19" s="62" t="s">
        <v>47</v>
      </c>
      <c r="H19" s="27" t="s">
        <v>37</v>
      </c>
      <c r="I19" s="28"/>
      <c r="J19" s="28"/>
      <c r="K19" s="28"/>
      <c r="L19" s="18"/>
      <c r="M19" s="54">
        <v>24</v>
      </c>
      <c r="N19" s="18"/>
      <c r="O19" s="17"/>
      <c r="P19" s="29" t="s">
        <v>49</v>
      </c>
    </row>
    <row r="20" spans="1:16" ht="6.75" customHeight="1" thickTop="1" thickBot="1" x14ac:dyDescent="0.25">
      <c r="A20" s="17"/>
      <c r="B20" s="16"/>
      <c r="C20" s="16"/>
      <c r="D20" s="17"/>
      <c r="E20" s="4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24" customFormat="1" ht="21.75" customHeight="1" thickTop="1" x14ac:dyDescent="0.2">
      <c r="A21" s="138" t="s">
        <v>7</v>
      </c>
      <c r="B21" s="97" t="s">
        <v>12</v>
      </c>
      <c r="C21" s="97" t="s">
        <v>41</v>
      </c>
      <c r="D21" s="97" t="s">
        <v>2</v>
      </c>
      <c r="E21" s="131" t="s">
        <v>36</v>
      </c>
      <c r="F21" s="97" t="s">
        <v>8</v>
      </c>
      <c r="G21" s="97" t="s">
        <v>13</v>
      </c>
      <c r="H21" s="99" t="s">
        <v>17</v>
      </c>
      <c r="I21" s="99"/>
      <c r="J21" s="99"/>
      <c r="K21" s="99"/>
      <c r="L21" s="97" t="s">
        <v>40</v>
      </c>
      <c r="M21" s="97" t="s">
        <v>25</v>
      </c>
      <c r="N21" s="97" t="s">
        <v>26</v>
      </c>
      <c r="O21" s="90" t="s">
        <v>24</v>
      </c>
      <c r="P21" s="92" t="s">
        <v>14</v>
      </c>
    </row>
    <row r="22" spans="1:16" s="24" customFormat="1" ht="18" customHeight="1" x14ac:dyDescent="0.2">
      <c r="A22" s="139"/>
      <c r="B22" s="98"/>
      <c r="C22" s="98"/>
      <c r="D22" s="98"/>
      <c r="E22" s="132"/>
      <c r="F22" s="98"/>
      <c r="G22" s="98"/>
      <c r="H22" s="72">
        <v>1</v>
      </c>
      <c r="I22" s="72">
        <v>2</v>
      </c>
      <c r="J22" s="72">
        <v>3</v>
      </c>
      <c r="K22" s="72">
        <v>4</v>
      </c>
      <c r="L22" s="98"/>
      <c r="M22" s="98"/>
      <c r="N22" s="98"/>
      <c r="O22" s="91"/>
      <c r="P22" s="93"/>
    </row>
    <row r="23" spans="1:16" s="3" customFormat="1" ht="36" customHeight="1" x14ac:dyDescent="0.2">
      <c r="A23" s="63">
        <v>1</v>
      </c>
      <c r="B23" s="64">
        <v>138</v>
      </c>
      <c r="C23" s="65"/>
      <c r="D23" s="66" t="s">
        <v>52</v>
      </c>
      <c r="E23" s="67">
        <v>38457</v>
      </c>
      <c r="F23" s="68" t="s">
        <v>33</v>
      </c>
      <c r="G23" s="84" t="s">
        <v>59</v>
      </c>
      <c r="H23" s="40">
        <v>5</v>
      </c>
      <c r="I23" s="40">
        <v>5</v>
      </c>
      <c r="J23" s="40">
        <v>5</v>
      </c>
      <c r="K23" s="40">
        <v>5</v>
      </c>
      <c r="L23" s="83">
        <v>1</v>
      </c>
      <c r="M23" s="83">
        <f>SUM(H23:K23)</f>
        <v>20</v>
      </c>
      <c r="N23" s="69"/>
      <c r="O23" s="70"/>
      <c r="P23" s="71"/>
    </row>
    <row r="24" spans="1:16" s="3" customFormat="1" ht="36.75" customHeight="1" x14ac:dyDescent="0.2">
      <c r="A24" s="63">
        <v>2</v>
      </c>
      <c r="B24" s="64">
        <v>46</v>
      </c>
      <c r="C24" s="65"/>
      <c r="D24" s="66" t="s">
        <v>53</v>
      </c>
      <c r="E24" s="67">
        <v>38778</v>
      </c>
      <c r="F24" s="68" t="s">
        <v>50</v>
      </c>
      <c r="G24" s="84" t="s">
        <v>48</v>
      </c>
      <c r="H24" s="83">
        <v>3</v>
      </c>
      <c r="I24" s="83">
        <v>2</v>
      </c>
      <c r="J24" s="83">
        <v>3</v>
      </c>
      <c r="K24" s="83">
        <v>3</v>
      </c>
      <c r="L24" s="83">
        <v>2</v>
      </c>
      <c r="M24" s="83">
        <f t="shared" ref="M24:M29" si="0">SUM(H24:K24)</f>
        <v>11</v>
      </c>
      <c r="N24" s="69"/>
      <c r="O24" s="70"/>
      <c r="P24" s="71"/>
    </row>
    <row r="25" spans="1:16" s="3" customFormat="1" ht="38.25" customHeight="1" x14ac:dyDescent="0.2">
      <c r="A25" s="63">
        <v>3</v>
      </c>
      <c r="B25" s="64">
        <v>9</v>
      </c>
      <c r="C25" s="65"/>
      <c r="D25" s="66" t="s">
        <v>54</v>
      </c>
      <c r="E25" s="73">
        <v>38730</v>
      </c>
      <c r="F25" s="68" t="s">
        <v>51</v>
      </c>
      <c r="G25" s="84" t="s">
        <v>86</v>
      </c>
      <c r="H25" s="83">
        <v>2</v>
      </c>
      <c r="I25" s="83">
        <v>3</v>
      </c>
      <c r="J25" s="83">
        <v>2</v>
      </c>
      <c r="K25" s="83">
        <v>2</v>
      </c>
      <c r="L25" s="83">
        <v>3</v>
      </c>
      <c r="M25" s="83">
        <f t="shared" si="0"/>
        <v>9</v>
      </c>
      <c r="N25" s="69"/>
      <c r="O25" s="70"/>
      <c r="P25" s="71"/>
    </row>
    <row r="26" spans="1:16" s="3" customFormat="1" ht="38.25" customHeight="1" x14ac:dyDescent="0.2">
      <c r="A26" s="63">
        <v>4</v>
      </c>
      <c r="B26" s="64">
        <v>123</v>
      </c>
      <c r="C26" s="65"/>
      <c r="D26" s="66" t="s">
        <v>55</v>
      </c>
      <c r="E26" s="67">
        <v>39027</v>
      </c>
      <c r="F26" s="68" t="s">
        <v>50</v>
      </c>
      <c r="G26" s="84" t="s">
        <v>86</v>
      </c>
      <c r="H26" s="83"/>
      <c r="I26" s="83"/>
      <c r="J26" s="83"/>
      <c r="K26" s="83">
        <v>1</v>
      </c>
      <c r="L26" s="83">
        <v>4</v>
      </c>
      <c r="M26" s="83">
        <f t="shared" si="0"/>
        <v>1</v>
      </c>
      <c r="N26" s="69"/>
      <c r="O26" s="70"/>
      <c r="P26" s="71"/>
    </row>
    <row r="27" spans="1:16" s="3" customFormat="1" ht="36" customHeight="1" x14ac:dyDescent="0.2">
      <c r="A27" s="63">
        <v>5</v>
      </c>
      <c r="B27" s="64">
        <v>63</v>
      </c>
      <c r="C27" s="65"/>
      <c r="D27" s="66" t="s">
        <v>56</v>
      </c>
      <c r="E27" s="67">
        <v>38888</v>
      </c>
      <c r="F27" s="68" t="s">
        <v>80</v>
      </c>
      <c r="G27" s="84" t="s">
        <v>48</v>
      </c>
      <c r="H27" s="83"/>
      <c r="I27" s="83"/>
      <c r="J27" s="83">
        <v>1</v>
      </c>
      <c r="K27" s="83"/>
      <c r="L27" s="83">
        <v>5</v>
      </c>
      <c r="M27" s="83">
        <f t="shared" si="0"/>
        <v>1</v>
      </c>
      <c r="N27" s="69"/>
      <c r="O27" s="70"/>
      <c r="P27" s="71"/>
    </row>
    <row r="28" spans="1:16" s="3" customFormat="1" ht="36.75" customHeight="1" x14ac:dyDescent="0.2">
      <c r="A28" s="63">
        <v>6</v>
      </c>
      <c r="B28" s="64">
        <v>111</v>
      </c>
      <c r="C28" s="65"/>
      <c r="D28" s="66" t="s">
        <v>57</v>
      </c>
      <c r="E28" s="67">
        <v>38700</v>
      </c>
      <c r="F28" s="68" t="s">
        <v>51</v>
      </c>
      <c r="G28" s="84" t="s">
        <v>86</v>
      </c>
      <c r="H28" s="83"/>
      <c r="I28" s="83">
        <v>1</v>
      </c>
      <c r="J28" s="83"/>
      <c r="K28" s="83"/>
      <c r="L28" s="83">
        <v>6</v>
      </c>
      <c r="M28" s="83">
        <f t="shared" si="0"/>
        <v>1</v>
      </c>
      <c r="N28" s="69"/>
      <c r="O28" s="70"/>
      <c r="P28" s="71"/>
    </row>
    <row r="29" spans="1:16" s="3" customFormat="1" ht="36" customHeight="1" x14ac:dyDescent="0.2">
      <c r="A29" s="63">
        <v>7</v>
      </c>
      <c r="B29" s="64">
        <v>48</v>
      </c>
      <c r="C29" s="65"/>
      <c r="D29" s="66" t="s">
        <v>58</v>
      </c>
      <c r="E29" s="67">
        <v>38793</v>
      </c>
      <c r="F29" s="68" t="s">
        <v>80</v>
      </c>
      <c r="G29" s="84" t="s">
        <v>48</v>
      </c>
      <c r="H29" s="83">
        <v>1</v>
      </c>
      <c r="I29" s="83"/>
      <c r="J29" s="83"/>
      <c r="K29" s="83"/>
      <c r="L29" s="83">
        <v>7</v>
      </c>
      <c r="M29" s="83">
        <f t="shared" si="0"/>
        <v>1</v>
      </c>
      <c r="N29" s="69"/>
      <c r="O29" s="70"/>
      <c r="P29" s="71"/>
    </row>
    <row r="30" spans="1:16" s="3" customFormat="1" ht="36.75" customHeight="1" x14ac:dyDescent="0.2">
      <c r="A30" s="63">
        <v>8</v>
      </c>
      <c r="B30" s="64">
        <v>98</v>
      </c>
      <c r="C30" s="65"/>
      <c r="D30" s="66" t="s">
        <v>60</v>
      </c>
      <c r="E30" s="67">
        <v>39043</v>
      </c>
      <c r="F30" s="68" t="s">
        <v>50</v>
      </c>
      <c r="G30" s="84" t="s">
        <v>86</v>
      </c>
      <c r="H30" s="69"/>
      <c r="I30" s="69"/>
      <c r="J30" s="69"/>
      <c r="K30" s="69"/>
      <c r="L30" s="69"/>
      <c r="M30" s="69" t="s">
        <v>68</v>
      </c>
      <c r="N30" s="69"/>
      <c r="O30" s="70"/>
      <c r="P30" s="71"/>
    </row>
    <row r="31" spans="1:16" s="3" customFormat="1" ht="39.75" customHeight="1" x14ac:dyDescent="0.2">
      <c r="A31" s="63">
        <v>9</v>
      </c>
      <c r="B31" s="64">
        <v>109</v>
      </c>
      <c r="C31" s="65"/>
      <c r="D31" s="66" t="s">
        <v>61</v>
      </c>
      <c r="E31" s="67">
        <v>38733</v>
      </c>
      <c r="F31" s="68" t="s">
        <v>51</v>
      </c>
      <c r="G31" s="84" t="s">
        <v>86</v>
      </c>
      <c r="H31" s="69"/>
      <c r="I31" s="69"/>
      <c r="J31" s="69"/>
      <c r="K31" s="69"/>
      <c r="L31" s="69"/>
      <c r="M31" s="69" t="s">
        <v>68</v>
      </c>
      <c r="N31" s="69"/>
      <c r="O31" s="70"/>
      <c r="P31" s="71"/>
    </row>
    <row r="32" spans="1:16" s="3" customFormat="1" ht="38.25" customHeight="1" x14ac:dyDescent="0.2">
      <c r="A32" s="63">
        <v>10</v>
      </c>
      <c r="B32" s="64">
        <v>110</v>
      </c>
      <c r="C32" s="65"/>
      <c r="D32" s="66" t="s">
        <v>62</v>
      </c>
      <c r="E32" s="67">
        <v>38682</v>
      </c>
      <c r="F32" s="68" t="s">
        <v>51</v>
      </c>
      <c r="G32" s="84" t="s">
        <v>86</v>
      </c>
      <c r="H32" s="69"/>
      <c r="I32" s="69"/>
      <c r="J32" s="69"/>
      <c r="K32" s="69"/>
      <c r="L32" s="69"/>
      <c r="M32" s="69" t="s">
        <v>68</v>
      </c>
      <c r="N32" s="69"/>
      <c r="O32" s="70"/>
      <c r="P32" s="71"/>
    </row>
    <row r="33" spans="1:16" s="3" customFormat="1" ht="38.25" customHeight="1" x14ac:dyDescent="0.2">
      <c r="A33" s="63">
        <v>11</v>
      </c>
      <c r="B33" s="64">
        <v>67</v>
      </c>
      <c r="C33" s="65"/>
      <c r="D33" s="66" t="s">
        <v>63</v>
      </c>
      <c r="E33" s="67">
        <v>38678</v>
      </c>
      <c r="F33" s="68" t="s">
        <v>50</v>
      </c>
      <c r="G33" s="84" t="s">
        <v>48</v>
      </c>
      <c r="H33" s="69"/>
      <c r="I33" s="69"/>
      <c r="J33" s="69"/>
      <c r="K33" s="69"/>
      <c r="L33" s="69"/>
      <c r="M33" s="69"/>
      <c r="N33" s="69"/>
      <c r="O33" s="70"/>
      <c r="P33" s="71"/>
    </row>
    <row r="34" spans="1:16" s="3" customFormat="1" ht="38.25" customHeight="1" x14ac:dyDescent="0.2">
      <c r="A34" s="63">
        <v>12</v>
      </c>
      <c r="B34" s="64">
        <v>134</v>
      </c>
      <c r="C34" s="65"/>
      <c r="D34" s="66" t="s">
        <v>64</v>
      </c>
      <c r="E34" s="67">
        <v>38602</v>
      </c>
      <c r="F34" s="68" t="s">
        <v>51</v>
      </c>
      <c r="G34" s="84" t="s">
        <v>86</v>
      </c>
      <c r="H34" s="69"/>
      <c r="I34" s="69"/>
      <c r="J34" s="69"/>
      <c r="K34" s="69"/>
      <c r="L34" s="69"/>
      <c r="M34" s="69"/>
      <c r="N34" s="69"/>
      <c r="O34" s="70"/>
      <c r="P34" s="71"/>
    </row>
    <row r="35" spans="1:16" s="3" customFormat="1" ht="38.25" customHeight="1" x14ac:dyDescent="0.2">
      <c r="A35" s="63">
        <v>13</v>
      </c>
      <c r="B35" s="64">
        <v>49</v>
      </c>
      <c r="C35" s="65"/>
      <c r="D35" s="66" t="s">
        <v>65</v>
      </c>
      <c r="E35" s="67">
        <v>39062</v>
      </c>
      <c r="F35" s="68" t="s">
        <v>80</v>
      </c>
      <c r="G35" s="84" t="s">
        <v>48</v>
      </c>
      <c r="H35" s="69"/>
      <c r="I35" s="69"/>
      <c r="J35" s="69"/>
      <c r="K35" s="69"/>
      <c r="L35" s="69"/>
      <c r="M35" s="69"/>
      <c r="N35" s="69"/>
      <c r="O35" s="70"/>
      <c r="P35" s="71"/>
    </row>
    <row r="36" spans="1:16" s="3" customFormat="1" ht="38.25" customHeight="1" x14ac:dyDescent="0.2">
      <c r="A36" s="63">
        <v>14</v>
      </c>
      <c r="B36" s="64">
        <v>3</v>
      </c>
      <c r="C36" s="65"/>
      <c r="D36" s="66" t="s">
        <v>66</v>
      </c>
      <c r="E36" s="67">
        <v>39071</v>
      </c>
      <c r="F36" s="68" t="s">
        <v>80</v>
      </c>
      <c r="G36" s="84" t="s">
        <v>48</v>
      </c>
      <c r="H36" s="69"/>
      <c r="I36" s="69"/>
      <c r="J36" s="69"/>
      <c r="K36" s="69"/>
      <c r="L36" s="69"/>
      <c r="M36" s="69"/>
      <c r="N36" s="69"/>
      <c r="O36" s="70"/>
      <c r="P36" s="71"/>
    </row>
    <row r="37" spans="1:16" s="3" customFormat="1" ht="36.75" customHeight="1" thickBot="1" x14ac:dyDescent="0.25">
      <c r="A37" s="74">
        <v>15</v>
      </c>
      <c r="B37" s="75">
        <v>118</v>
      </c>
      <c r="C37" s="76"/>
      <c r="D37" s="77" t="s">
        <v>67</v>
      </c>
      <c r="E37" s="78">
        <v>38413</v>
      </c>
      <c r="F37" s="79" t="s">
        <v>80</v>
      </c>
      <c r="G37" s="85" t="s">
        <v>86</v>
      </c>
      <c r="H37" s="80"/>
      <c r="I37" s="80"/>
      <c r="J37" s="80"/>
      <c r="K37" s="80"/>
      <c r="L37" s="80"/>
      <c r="M37" s="80" t="s">
        <v>68</v>
      </c>
      <c r="N37" s="80"/>
      <c r="O37" s="81"/>
      <c r="P37" s="82"/>
    </row>
    <row r="38" spans="1:16" ht="8.25" customHeight="1" thickTop="1" thickBot="1" x14ac:dyDescent="0.25">
      <c r="A38" s="17"/>
      <c r="B38" s="16"/>
      <c r="C38" s="16"/>
      <c r="D38" s="17"/>
      <c r="E38" s="4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5.75" thickTop="1" x14ac:dyDescent="0.2">
      <c r="A39" s="113" t="s">
        <v>5</v>
      </c>
      <c r="B39" s="114"/>
      <c r="C39" s="114"/>
      <c r="D39" s="114"/>
      <c r="E39" s="114"/>
      <c r="F39" s="114"/>
      <c r="G39" s="114"/>
      <c r="H39" s="114" t="s">
        <v>6</v>
      </c>
      <c r="I39" s="114"/>
      <c r="J39" s="114"/>
      <c r="K39" s="114"/>
      <c r="L39" s="114"/>
      <c r="M39" s="114"/>
      <c r="N39" s="114"/>
      <c r="O39" s="114"/>
      <c r="P39" s="115"/>
    </row>
    <row r="40" spans="1:16" ht="15" x14ac:dyDescent="0.2">
      <c r="A40" s="116" t="s">
        <v>81</v>
      </c>
      <c r="B40" s="117"/>
      <c r="C40" s="118"/>
      <c r="D40" s="15"/>
      <c r="E40" s="47"/>
      <c r="F40" s="15"/>
      <c r="G40" s="36"/>
      <c r="L40" s="53" t="s">
        <v>34</v>
      </c>
      <c r="M40" s="88">
        <v>3</v>
      </c>
      <c r="O40" s="86" t="s">
        <v>32</v>
      </c>
      <c r="P40" s="87">
        <f>COUNTIF(F$21:F132,"ЗМС")</f>
        <v>0</v>
      </c>
    </row>
    <row r="41" spans="1:16" ht="15" x14ac:dyDescent="0.2">
      <c r="A41" s="116" t="s">
        <v>82</v>
      </c>
      <c r="B41" s="117"/>
      <c r="C41" s="118"/>
      <c r="D41" s="21"/>
      <c r="E41" s="48"/>
      <c r="F41" s="21"/>
      <c r="G41" s="37"/>
      <c r="L41" s="53" t="s">
        <v>27</v>
      </c>
      <c r="M41" s="88">
        <f>M42+M47</f>
        <v>15</v>
      </c>
      <c r="O41" s="86" t="s">
        <v>21</v>
      </c>
      <c r="P41" s="87">
        <f>COUNTIF(F$20:F131,"МСМК")</f>
        <v>0</v>
      </c>
    </row>
    <row r="42" spans="1:16" ht="15" x14ac:dyDescent="0.2">
      <c r="A42" s="116" t="s">
        <v>83</v>
      </c>
      <c r="B42" s="117"/>
      <c r="C42" s="118"/>
      <c r="D42" s="21"/>
      <c r="E42" s="48"/>
      <c r="F42" s="21"/>
      <c r="G42" s="37"/>
      <c r="L42" s="53" t="s">
        <v>28</v>
      </c>
      <c r="M42" s="88">
        <f>M43+M44+M46</f>
        <v>15</v>
      </c>
      <c r="O42" s="86" t="s">
        <v>23</v>
      </c>
      <c r="P42" s="87">
        <f>COUNTIF(F$20:F37,"МС")</f>
        <v>0</v>
      </c>
    </row>
    <row r="43" spans="1:16" ht="15" x14ac:dyDescent="0.2">
      <c r="A43" s="116" t="s">
        <v>84</v>
      </c>
      <c r="B43" s="117"/>
      <c r="C43" s="118"/>
      <c r="D43" s="21"/>
      <c r="E43" s="48"/>
      <c r="F43" s="21"/>
      <c r="G43" s="37"/>
      <c r="L43" s="53" t="s">
        <v>29</v>
      </c>
      <c r="M43" s="88">
        <f>COUNT(A23:A37)</f>
        <v>15</v>
      </c>
      <c r="O43" s="86" t="s">
        <v>33</v>
      </c>
      <c r="P43" s="87">
        <f>COUNTIF(F$19:F37,"КМС")</f>
        <v>1</v>
      </c>
    </row>
    <row r="44" spans="1:16" ht="15" x14ac:dyDescent="0.2">
      <c r="A44" s="119"/>
      <c r="B44" s="120"/>
      <c r="C44" s="121"/>
      <c r="D44" s="21"/>
      <c r="E44" s="48"/>
      <c r="F44" s="21"/>
      <c r="G44" s="37"/>
      <c r="L44" s="53" t="s">
        <v>30</v>
      </c>
      <c r="M44" s="88">
        <f>COUNTIF(A23:A37,"НФ")</f>
        <v>0</v>
      </c>
      <c r="O44" s="86" t="s">
        <v>39</v>
      </c>
      <c r="P44" s="87">
        <f>COUNTIF(F$22:F133,"1 СР")</f>
        <v>0</v>
      </c>
    </row>
    <row r="45" spans="1:16" ht="15" x14ac:dyDescent="0.2">
      <c r="A45" s="122"/>
      <c r="B45" s="123"/>
      <c r="C45" s="124"/>
      <c r="D45" s="21"/>
      <c r="E45" s="48"/>
      <c r="F45" s="21"/>
      <c r="G45" s="37"/>
      <c r="L45" s="53" t="s">
        <v>85</v>
      </c>
      <c r="M45" s="89">
        <f>COUNTIF(A23:A37,"ЛИМ")</f>
        <v>0</v>
      </c>
      <c r="O45" s="86" t="s">
        <v>50</v>
      </c>
      <c r="P45" s="87">
        <f>COUNTIF(F$19:F131,"2 СР")</f>
        <v>4</v>
      </c>
    </row>
    <row r="46" spans="1:16" ht="15" x14ac:dyDescent="0.2">
      <c r="A46" s="122"/>
      <c r="B46" s="123"/>
      <c r="C46" s="124"/>
      <c r="D46" s="21"/>
      <c r="E46" s="48"/>
      <c r="F46" s="21"/>
      <c r="G46" s="37"/>
      <c r="L46" s="53" t="s">
        <v>35</v>
      </c>
      <c r="M46" s="88">
        <f>COUNTIF(A23:A37,"ДСКВ")</f>
        <v>0</v>
      </c>
      <c r="O46" s="86" t="s">
        <v>51</v>
      </c>
      <c r="P46" s="87">
        <f>COUNTIF(F$21:F134,"3 СР")</f>
        <v>5</v>
      </c>
    </row>
    <row r="47" spans="1:16" ht="15" x14ac:dyDescent="0.2">
      <c r="A47" s="122"/>
      <c r="B47" s="123"/>
      <c r="C47" s="124"/>
      <c r="D47" s="21"/>
      <c r="E47" s="48"/>
      <c r="F47" s="21"/>
      <c r="G47" s="37"/>
      <c r="L47" s="53" t="s">
        <v>31</v>
      </c>
      <c r="M47" s="88">
        <f>COUNTIF(A23:A37,"НС")</f>
        <v>0</v>
      </c>
      <c r="O47" s="86" t="s">
        <v>80</v>
      </c>
      <c r="P47" s="87">
        <f>COUNTIF(F$21:F135,"1 сп.юн.р.")</f>
        <v>5</v>
      </c>
    </row>
    <row r="48" spans="1:16" ht="4.5" customHeight="1" x14ac:dyDescent="0.2">
      <c r="A48" s="38"/>
      <c r="B48" s="12"/>
      <c r="C48" s="12"/>
      <c r="D48" s="6"/>
      <c r="E48" s="49"/>
      <c r="F48" s="6"/>
      <c r="G48" s="6"/>
      <c r="H48" s="6"/>
      <c r="I48" s="6"/>
      <c r="J48" s="6"/>
      <c r="K48" s="6"/>
      <c r="L48" s="6"/>
      <c r="M48" s="6"/>
      <c r="N48" s="6"/>
      <c r="O48" s="6"/>
      <c r="P48" s="39"/>
    </row>
    <row r="49" spans="1:16" ht="15.75" x14ac:dyDescent="0.2">
      <c r="A49" s="110" t="s">
        <v>3</v>
      </c>
      <c r="B49" s="111"/>
      <c r="C49" s="111"/>
      <c r="D49" s="111"/>
      <c r="E49" s="111"/>
      <c r="F49" s="111" t="s">
        <v>11</v>
      </c>
      <c r="G49" s="111"/>
      <c r="H49" s="111"/>
      <c r="I49" s="111"/>
      <c r="J49" s="111"/>
      <c r="K49" s="111"/>
      <c r="L49" s="55"/>
      <c r="M49" s="111" t="s">
        <v>4</v>
      </c>
      <c r="N49" s="111"/>
      <c r="O49" s="111"/>
      <c r="P49" s="112"/>
    </row>
    <row r="50" spans="1:16" x14ac:dyDescent="0.2">
      <c r="A50" s="100"/>
      <c r="B50" s="101"/>
      <c r="C50" s="101"/>
      <c r="D50" s="101"/>
      <c r="E50" s="101"/>
      <c r="F50" s="107"/>
      <c r="G50" s="107"/>
      <c r="H50" s="107"/>
      <c r="I50" s="107"/>
      <c r="J50" s="107"/>
      <c r="K50" s="107"/>
      <c r="L50" s="58"/>
      <c r="M50" s="107"/>
      <c r="N50" s="107"/>
      <c r="O50" s="107"/>
      <c r="P50" s="108"/>
    </row>
    <row r="51" spans="1:16" x14ac:dyDescent="0.2">
      <c r="A51" s="56"/>
      <c r="B51" s="57"/>
      <c r="C51" s="57"/>
      <c r="D51" s="57"/>
      <c r="E51" s="50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9"/>
    </row>
    <row r="52" spans="1:16" x14ac:dyDescent="0.2">
      <c r="A52" s="56"/>
      <c r="B52" s="57"/>
      <c r="C52" s="57"/>
      <c r="D52" s="57"/>
      <c r="E52" s="50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9"/>
    </row>
    <row r="53" spans="1:16" x14ac:dyDescent="0.2">
      <c r="A53" s="56"/>
      <c r="B53" s="57"/>
      <c r="C53" s="57"/>
      <c r="D53" s="57"/>
      <c r="E53" s="50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9"/>
    </row>
    <row r="54" spans="1:16" x14ac:dyDescent="0.2">
      <c r="A54" s="56"/>
      <c r="B54" s="57"/>
      <c r="C54" s="57"/>
      <c r="D54" s="57"/>
      <c r="E54" s="50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9"/>
    </row>
    <row r="55" spans="1:16" x14ac:dyDescent="0.2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57"/>
      <c r="M55" s="101"/>
      <c r="N55" s="101"/>
      <c r="O55" s="101"/>
      <c r="P55" s="109"/>
    </row>
    <row r="56" spans="1:16" x14ac:dyDescent="0.2">
      <c r="A56" s="100"/>
      <c r="B56" s="101"/>
      <c r="C56" s="101"/>
      <c r="D56" s="101"/>
      <c r="E56" s="101"/>
      <c r="F56" s="102"/>
      <c r="G56" s="102"/>
      <c r="H56" s="102"/>
      <c r="I56" s="102"/>
      <c r="J56" s="102"/>
      <c r="K56" s="102"/>
      <c r="L56" s="60"/>
      <c r="M56" s="102"/>
      <c r="N56" s="102"/>
      <c r="O56" s="102"/>
      <c r="P56" s="103"/>
    </row>
    <row r="57" spans="1:16" ht="16.5" thickBot="1" x14ac:dyDescent="0.25">
      <c r="A57" s="104"/>
      <c r="B57" s="105"/>
      <c r="C57" s="105"/>
      <c r="D57" s="105"/>
      <c r="E57" s="105"/>
      <c r="F57" s="105" t="s">
        <v>45</v>
      </c>
      <c r="G57" s="105"/>
      <c r="H57" s="105"/>
      <c r="I57" s="105"/>
      <c r="J57" s="105"/>
      <c r="K57" s="105"/>
      <c r="L57" s="61"/>
      <c r="M57" s="105" t="s">
        <v>46</v>
      </c>
      <c r="N57" s="105"/>
      <c r="O57" s="105"/>
      <c r="P57" s="106"/>
    </row>
    <row r="58" spans="1:16" ht="13.5" thickTop="1" x14ac:dyDescent="0.2"/>
  </sheetData>
  <mergeCells count="56">
    <mergeCell ref="A6:P6"/>
    <mergeCell ref="A13:D13"/>
    <mergeCell ref="H16:P16"/>
    <mergeCell ref="H17:P17"/>
    <mergeCell ref="H18:P18"/>
    <mergeCell ref="A12:P12"/>
    <mergeCell ref="A1:P1"/>
    <mergeCell ref="A2:P2"/>
    <mergeCell ref="A3:P3"/>
    <mergeCell ref="A4:P4"/>
    <mergeCell ref="N21:N22"/>
    <mergeCell ref="A8:P8"/>
    <mergeCell ref="A7:P7"/>
    <mergeCell ref="A9:P9"/>
    <mergeCell ref="D21:D22"/>
    <mergeCell ref="E21:E22"/>
    <mergeCell ref="F21:F22"/>
    <mergeCell ref="G21:G22"/>
    <mergeCell ref="A15:G15"/>
    <mergeCell ref="H15:P15"/>
    <mergeCell ref="A21:A22"/>
    <mergeCell ref="A5:P5"/>
    <mergeCell ref="A49:E49"/>
    <mergeCell ref="F49:K49"/>
    <mergeCell ref="M49:P49"/>
    <mergeCell ref="A39:G39"/>
    <mergeCell ref="H39:P39"/>
    <mergeCell ref="A40:C40"/>
    <mergeCell ref="A41:C41"/>
    <mergeCell ref="A42:C42"/>
    <mergeCell ref="A43:C43"/>
    <mergeCell ref="A44:C44"/>
    <mergeCell ref="A45:C45"/>
    <mergeCell ref="A47:C47"/>
    <mergeCell ref="A46:C46"/>
    <mergeCell ref="A50:E50"/>
    <mergeCell ref="F50:K50"/>
    <mergeCell ref="M50:P50"/>
    <mergeCell ref="A55:E55"/>
    <mergeCell ref="F55:K55"/>
    <mergeCell ref="M55:P55"/>
    <mergeCell ref="A56:E56"/>
    <mergeCell ref="F56:K56"/>
    <mergeCell ref="M56:P56"/>
    <mergeCell ref="A57:E57"/>
    <mergeCell ref="F57:K57"/>
    <mergeCell ref="M57:P57"/>
    <mergeCell ref="O21:O22"/>
    <mergeCell ref="P21:P22"/>
    <mergeCell ref="A10:P10"/>
    <mergeCell ref="A11:P11"/>
    <mergeCell ref="B21:B22"/>
    <mergeCell ref="C21:C22"/>
    <mergeCell ref="H21:K21"/>
    <mergeCell ref="L21:L22"/>
    <mergeCell ref="M21:M22"/>
  </mergeCells>
  <conditionalFormatting sqref="L1:L5 L7:L14 L19:L1048576">
    <cfRule type="duplicateValues" dxfId="0" priority="1"/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6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2021-07-27T05:35:51Z</cp:lastPrinted>
  <dcterms:created xsi:type="dcterms:W3CDTF">1996-10-08T23:32:33Z</dcterms:created>
  <dcterms:modified xsi:type="dcterms:W3CDTF">2021-07-27T14:40:50Z</dcterms:modified>
</cp:coreProperties>
</file>