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97145DF9-A734-4A02-AF25-2E0DF80FFA61}" xr6:coauthVersionLast="47" xr6:coauthVersionMax="47" xr10:uidLastSave="{00000000-0000-0000-0000-000000000000}"/>
  <bookViews>
    <workbookView xWindow="-110" yWindow="-110" windowWidth="19420" windowHeight="10300" tabRatio="787" xr2:uid="{00000000-000D-0000-FFFF-FFFF00000000}"/>
  </bookViews>
  <sheets>
    <sheet name="Итоговый протокол" sheetId="122" r:id="rId1"/>
  </sheets>
  <externalReferences>
    <externalReference r:id="rId2"/>
  </externalReferences>
  <definedNames>
    <definedName name="_xlnm.Print_Titles" localSheetId="0">'Итоговый протокол'!$21:$21</definedName>
    <definedName name="_xlnm.Print_Area" localSheetId="0">'Итоговый протокол'!$A$1:$L$116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6" i="122" l="1"/>
  <c r="F96" i="122"/>
  <c r="E96" i="122"/>
  <c r="D96" i="122"/>
  <c r="C96" i="122"/>
  <c r="I39" i="122"/>
  <c r="J39" i="122"/>
  <c r="I40" i="122"/>
  <c r="J40" i="122"/>
  <c r="I41" i="122"/>
  <c r="J41" i="122"/>
  <c r="I42" i="122"/>
  <c r="J42" i="122"/>
  <c r="I43" i="122"/>
  <c r="J43" i="122"/>
  <c r="I44" i="122"/>
  <c r="J44" i="122"/>
  <c r="I45" i="122"/>
  <c r="J45" i="122"/>
  <c r="I46" i="122"/>
  <c r="J46" i="122"/>
  <c r="I47" i="122"/>
  <c r="J47" i="122"/>
  <c r="I48" i="122"/>
  <c r="J48" i="122"/>
  <c r="I49" i="122"/>
  <c r="J49" i="122"/>
  <c r="I50" i="122"/>
  <c r="J50" i="122"/>
  <c r="I51" i="122"/>
  <c r="J51" i="122"/>
  <c r="I52" i="122"/>
  <c r="J52" i="122"/>
  <c r="I53" i="122"/>
  <c r="J53" i="122"/>
  <c r="I54" i="122"/>
  <c r="J54" i="122"/>
  <c r="I55" i="122"/>
  <c r="J55" i="122"/>
  <c r="I56" i="122"/>
  <c r="J56" i="122"/>
  <c r="I57" i="122"/>
  <c r="J57" i="122"/>
  <c r="I58" i="122"/>
  <c r="J58" i="122"/>
  <c r="I59" i="122"/>
  <c r="J59" i="122"/>
  <c r="I60" i="122"/>
  <c r="J60" i="122"/>
  <c r="I61" i="122"/>
  <c r="J61" i="122"/>
  <c r="I62" i="122"/>
  <c r="J62" i="122"/>
  <c r="I63" i="122"/>
  <c r="J63" i="122"/>
  <c r="I64" i="122"/>
  <c r="J64" i="122"/>
  <c r="I65" i="122"/>
  <c r="J65" i="122"/>
  <c r="I66" i="122"/>
  <c r="J66" i="122"/>
  <c r="I67" i="122"/>
  <c r="J67" i="122"/>
  <c r="I68" i="122"/>
  <c r="J68" i="122"/>
  <c r="I69" i="122"/>
  <c r="J69" i="122"/>
  <c r="I70" i="122"/>
  <c r="J70" i="122"/>
  <c r="I71" i="122"/>
  <c r="J71" i="122"/>
  <c r="I72" i="122"/>
  <c r="J72" i="122"/>
  <c r="I73" i="122"/>
  <c r="J73" i="122"/>
  <c r="I74" i="122"/>
  <c r="J74" i="122"/>
  <c r="I75" i="122"/>
  <c r="J75" i="122"/>
  <c r="I76" i="122"/>
  <c r="J76" i="122"/>
  <c r="I77" i="122"/>
  <c r="J77" i="122"/>
  <c r="I78" i="122"/>
  <c r="J78" i="122"/>
  <c r="I79" i="122"/>
  <c r="J79" i="122"/>
  <c r="I80" i="122"/>
  <c r="J80" i="122"/>
  <c r="I81" i="122"/>
  <c r="J81" i="122"/>
  <c r="I82" i="122"/>
  <c r="J82" i="122"/>
  <c r="I83" i="122"/>
  <c r="J83" i="122"/>
  <c r="I84" i="122"/>
  <c r="J84" i="122"/>
  <c r="I85" i="122"/>
  <c r="J85" i="122"/>
  <c r="I86" i="122"/>
  <c r="J86" i="122"/>
  <c r="I87" i="122"/>
  <c r="J87" i="122"/>
  <c r="I88" i="122"/>
  <c r="J88" i="122"/>
  <c r="I89" i="122"/>
  <c r="J89" i="122"/>
  <c r="I90" i="122"/>
  <c r="J90" i="122"/>
  <c r="I91" i="122"/>
  <c r="J91" i="122"/>
  <c r="I92" i="122"/>
  <c r="J92" i="122"/>
  <c r="I93" i="122"/>
  <c r="J93" i="122"/>
  <c r="A6" i="122"/>
  <c r="J23" i="122"/>
  <c r="J24" i="122"/>
  <c r="J25" i="122"/>
  <c r="J26" i="122"/>
  <c r="J27" i="122"/>
  <c r="J28" i="122"/>
  <c r="J29" i="122"/>
  <c r="J30" i="122"/>
  <c r="J31" i="122"/>
  <c r="J32" i="122"/>
  <c r="J33" i="122"/>
  <c r="J34" i="122"/>
  <c r="J35" i="122"/>
  <c r="J36" i="122"/>
  <c r="J37" i="122"/>
  <c r="J38" i="122"/>
  <c r="J22" i="122"/>
  <c r="A116" i="122"/>
  <c r="J110" i="122"/>
  <c r="G110" i="122"/>
  <c r="D110" i="122"/>
  <c r="A110" i="122"/>
  <c r="J116" i="122"/>
  <c r="H108" i="122" l="1"/>
  <c r="H107" i="122"/>
  <c r="H106" i="122"/>
  <c r="H105" i="122"/>
  <c r="H104" i="122"/>
  <c r="H103" i="122" l="1"/>
  <c r="H102" i="122" s="1"/>
  <c r="I23" i="122"/>
  <c r="L101" i="122"/>
  <c r="I24" i="122" l="1"/>
  <c r="I25" i="122"/>
  <c r="I26" i="122"/>
  <c r="I27" i="122"/>
  <c r="I28" i="122"/>
  <c r="I29" i="122"/>
  <c r="I30" i="122"/>
  <c r="I31" i="122"/>
  <c r="I32" i="122"/>
  <c r="I33" i="122"/>
  <c r="I34" i="122"/>
  <c r="I35" i="122"/>
  <c r="I36" i="122"/>
  <c r="I37" i="122"/>
  <c r="I38" i="122"/>
  <c r="L106" i="122" l="1"/>
  <c r="L105" i="122"/>
  <c r="L104" i="122"/>
  <c r="L103" i="122"/>
  <c r="G116" i="122" l="1"/>
  <c r="D116" i="122"/>
  <c r="L107" i="122"/>
  <c r="L102" i="122"/>
</calcChain>
</file>

<file path=xl/sharedStrings.xml><?xml version="1.0" encoding="utf-8"?>
<sst xmlns="http://schemas.openxmlformats.org/spreadsheetml/2006/main" count="296" uniqueCount="147">
  <si>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</si>
  <si>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</si>
  <si>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</si>
  <si>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</si>
  <si>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</si>
  <si>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</si>
  <si>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</si>
  <si>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</si>
  <si>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</si>
  <si>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</si>
  <si>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</si>
  <si>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</si>
  <si>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</si>
  <si>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</si>
  <si>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</si>
  <si>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</si>
  <si>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</si>
  <si>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</si>
  <si>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</si>
  <si>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СКОРОСТЬ км/ч</t>
  </si>
  <si>
    <t>МС</t>
  </si>
  <si>
    <t>ОТСТАВАНИЕ</t>
  </si>
  <si>
    <t>шоссе - многодневная гонка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</si>
  <si>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</si>
  <si>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</si>
  <si>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</si>
  <si>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</si>
  <si>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</si>
  <si>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</si>
  <si>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</si>
  <si>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</si>
  <si>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1 СР</t>
  </si>
  <si>
    <t>ДАТА РОЖД.</t>
  </si>
  <si>
    <t>Дисквалифицировано</t>
  </si>
  <si>
    <t>UCI ID</t>
  </si>
  <si>
    <t>Лимит времени</t>
  </si>
  <si>
    <t>ИТОГОВЫЙ ПРОТОКОЛ</t>
  </si>
  <si>
    <t>ВЫПОЛНЕНИЕ НТУ ЕВСК</t>
  </si>
  <si>
    <t/>
  </si>
  <si>
    <t>№ ВРВС: 0080671811Я</t>
  </si>
  <si>
    <t>Московская область</t>
  </si>
  <si>
    <t>Самарская область</t>
  </si>
  <si>
    <t>НФ</t>
  </si>
  <si>
    <t>3 СР</t>
  </si>
  <si>
    <t>2 СР</t>
  </si>
  <si>
    <t>НАЧАЛО ГОНКИ:</t>
  </si>
  <si>
    <t>Мужчины</t>
  </si>
  <si>
    <t xml:space="preserve">ОКОНЧАНИЕ ГОНКИ:  </t>
  </si>
  <si>
    <t>СУММА ПОЛОЖИТЕЛЬНЫХ ПЕРЕПАДОВ ВЫСОТЫ НА ДИСТАНЦИИ (ТС)(м):</t>
  </si>
  <si>
    <t>ДИСТАНЦИЯ (км) /  ЭТАПОВ</t>
  </si>
  <si>
    <t>Комитет по физической культуре и спорту Санкт-Петербурга</t>
  </si>
  <si>
    <t>Федерация велосипедного спорта Санкт-Петербурга</t>
  </si>
  <si>
    <t>"Золото Ладоги"</t>
  </si>
  <si>
    <t>МЕСТО ПРОВЕДЕНИЯ: Санкт‐Петербург, Ленинградская область, Республика Карелия</t>
  </si>
  <si>
    <t>ДАТА ПРОВЕДЕНИЯ:  08-16 июня 2025 года</t>
  </si>
  <si>
    <t>Богачев А.В. (Санкт-Петербург)</t>
  </si>
  <si>
    <t>Иванова М.А. (Псковская область)</t>
  </si>
  <si>
    <t>Барканова М.В. (Псковская область)</t>
  </si>
  <si>
    <t>№ ЕКП 2025: 2008990016040316</t>
  </si>
  <si>
    <t>ХОМЯКОВ Артемий Витальевич</t>
  </si>
  <si>
    <t>ВСК "Мангазея-Московский спорт"</t>
  </si>
  <si>
    <t>ШЕВЧЕНКО Сергей Владимирович</t>
  </si>
  <si>
    <t>Велосипедный клуб "Минск"</t>
  </si>
  <si>
    <t>МИЛЛЕР Кирилл Сергеевич</t>
  </si>
  <si>
    <t xml:space="preserve">Volga Union </t>
  </si>
  <si>
    <t>САВЕКИН Даниил Сергеевич</t>
  </si>
  <si>
    <t>Сестрорецк</t>
  </si>
  <si>
    <t>ОРЕХОВ Максим Алексеевич</t>
  </si>
  <si>
    <t>МАЛЬЦЕВ Даниил Евгеньевич</t>
  </si>
  <si>
    <t>ГОРОХОВИК Владимир Сергеевич</t>
  </si>
  <si>
    <t>ШУЛЬЧЕНКО Никита Русланович</t>
  </si>
  <si>
    <t>НОВИКОВ Савва Валерьевич</t>
  </si>
  <si>
    <t>СОЗИНОВ Владислав Дмитриевич</t>
  </si>
  <si>
    <t>АНИСИМОВ Иван Николаевич</t>
  </si>
  <si>
    <t>Ленинградская область</t>
  </si>
  <si>
    <t>ИВАНОВ Вячеслав Всеволодович</t>
  </si>
  <si>
    <t>КОСАРЕВ Сергей Алексеевич</t>
  </si>
  <si>
    <t>"МССУОР №2" - Динамо</t>
  </si>
  <si>
    <t>ЕРШОВ Артур Станиславович</t>
  </si>
  <si>
    <t>Узбекистан</t>
  </si>
  <si>
    <t>ВАЛИЕВ АЛЬМИР</t>
  </si>
  <si>
    <t>ЦОП "Астана"</t>
  </si>
  <si>
    <t>КИРЖАЙКИН Никита Александрович</t>
  </si>
  <si>
    <t>КЕРНИЦКИЙ Максим Александрович</t>
  </si>
  <si>
    <t>ВЬЮНОШЕВ Михаил Алексеевич</t>
  </si>
  <si>
    <t>КОРОЛЕК Евгений Сергеевич</t>
  </si>
  <si>
    <t>САВЕЛЬЕВ Денис Юрьевич</t>
  </si>
  <si>
    <t>БЕЛОУСОВ Иван Сергеевич</t>
  </si>
  <si>
    <t>САДЫКОВ Ильяс Рустемович</t>
  </si>
  <si>
    <t>КЕЗЕРЕВ Николай Дмитриевич</t>
  </si>
  <si>
    <t>МАЛЫШКО Максим Казимирович</t>
  </si>
  <si>
    <t>VIVA ROVAR ART</t>
  </si>
  <si>
    <t>ЛУНИН Михаил Игоревич</t>
  </si>
  <si>
    <t>СТАШ Мамыр Басам</t>
  </si>
  <si>
    <t>БЕЛЯНИН Андрей Максимович</t>
  </si>
  <si>
    <t>УЛЬЯНОВ Артем Евгеньевич</t>
  </si>
  <si>
    <t>ТУГБАЕВ Максим Константинович</t>
  </si>
  <si>
    <t>АБДУЛЛА АЛЬ-Хаммади</t>
  </si>
  <si>
    <t>Abu Dhabi Cycling Club</t>
  </si>
  <si>
    <t>ЛУИШ Винсент</t>
  </si>
  <si>
    <t>КУЛИКОВ Сергей Владимирович</t>
  </si>
  <si>
    <t>ЖИДКОВ Леон Алексеевич</t>
  </si>
  <si>
    <t>Санкт-Петербург</t>
  </si>
  <si>
    <t>КУЙТЕНОВ МУРАТ</t>
  </si>
  <si>
    <t>ИВАНОВ Николай Александрович</t>
  </si>
  <si>
    <t>СТРОКОВ Василий Павлович</t>
  </si>
  <si>
    <t>БОРЕДСКИЙ Руслан Алексеевич</t>
  </si>
  <si>
    <t>КАДУБОВСКИЙ Валерий Игоревич</t>
  </si>
  <si>
    <t>БОЙЧУК Всеволод Эдуардович</t>
  </si>
  <si>
    <t>Санкт-Петербург-2</t>
  </si>
  <si>
    <t>КАМИНСКИЙ Захар Сергеевич</t>
  </si>
  <si>
    <t>ШЕВЦОВ ДАНИЛ</t>
  </si>
  <si>
    <t>ПЕРЕПЕЛИЦА Вадим Александрович</t>
  </si>
  <si>
    <t>САВЛЮК Евгений Юрьевич</t>
  </si>
  <si>
    <t>МАХСУТОВ РУСЛАН</t>
  </si>
  <si>
    <t>ВОРГАНОВ Максим Эдуардович</t>
  </si>
  <si>
    <t>АЗАМАТУЛЫ ФАЙЗОЛЛА</t>
  </si>
  <si>
    <t>САННИКОВ Илья Александрович</t>
  </si>
  <si>
    <t>СБАХИ Осама</t>
  </si>
  <si>
    <t>ЩЕГОЛЬКОВ Илья Андреевич</t>
  </si>
  <si>
    <t>МАСЛЕННИКОВ Дмитрий Дмитриевич</t>
  </si>
  <si>
    <t>БОРИСЮК Иван Дмитриевич</t>
  </si>
  <si>
    <t>ЧЖАН КИРИЛЛ</t>
  </si>
  <si>
    <t>ДМИТРИЕВ Даниил Олегович</t>
  </si>
  <si>
    <t>САПРОНОВ Михаил Николаевич</t>
  </si>
  <si>
    <t>ШМАТОВ Никита Александрович</t>
  </si>
  <si>
    <t>ШИНКАРЕЦКИЙ Виталий Сергеевич</t>
  </si>
  <si>
    <t>ФАУЗИ Андреас</t>
  </si>
  <si>
    <t>КОПЫТЕНКО Юрий  Артемович</t>
  </si>
  <si>
    <t>МАТВЕЕВ Никита Алесеевич</t>
  </si>
  <si>
    <t>АКПАРОВ Абдулложон Хабибуллаевич</t>
  </si>
  <si>
    <t>НЕЙМАН Глеб Андреевич</t>
  </si>
  <si>
    <t>МОХАММЕД Альсабах</t>
  </si>
  <si>
    <t>АЛЕКСАНИН Данила Юрьевич</t>
  </si>
  <si>
    <t>АЛИ Алсабаг</t>
  </si>
  <si>
    <t>МАРАХТАНОВ Глеб Михайлович</t>
  </si>
  <si>
    <t>МИХАЙЛОВСКИЙ Владимир Александрович</t>
  </si>
  <si>
    <t>БАЙДИКОВ Илья Федорович</t>
  </si>
  <si>
    <t>ЗУБЧЕНКО Георгий Денисович</t>
  </si>
  <si>
    <t>ЕПИФАНОВ Вячеслав Алексеевич</t>
  </si>
  <si>
    <t>ДЕМИРЧЯН Артак Дереникович</t>
  </si>
  <si>
    <t>ХАМАД Аль-Мхереби</t>
  </si>
  <si>
    <t>ОМЕР Ахли</t>
  </si>
  <si>
    <t>ФОКИН Михаил Васильевич</t>
  </si>
  <si>
    <t>НИКОНОВ Александр Георгиевич</t>
  </si>
  <si>
    <t>РОМАНОВ Андрей Васильевич</t>
  </si>
  <si>
    <t>СЕРГЕЕВ Георгий Павлович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</si>
</sst>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h:mm:ss"/>
  </numFmts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13">
    <xf numFmtId="0" fontId="0" fillId="0" borderId="0"/>
    <xf numFmtId="0" fontId="5" fillId="0" borderId="0"/>
    <xf numFmtId="0" fontId="4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6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46" fontId="7" fillId="0" borderId="0" xfId="2" applyNumberFormat="1" applyFont="1" applyAlignment="1">
      <alignment horizontal="center" vertical="center"/>
    </xf>
    <xf numFmtId="21" fontId="6" fillId="0" borderId="0" xfId="2" applyNumberFormat="1" applyFont="1" applyAlignment="1">
      <alignment horizontal="center" vertical="center"/>
    </xf>
    <xf numFmtId="46" fontId="7" fillId="0" borderId="0" xfId="2" applyNumberFormat="1" applyFont="1" applyAlignment="1">
      <alignment vertical="center"/>
    </xf>
    <xf numFmtId="21" fontId="6" fillId="0" borderId="0" xfId="2" applyNumberFormat="1" applyFont="1" applyAlignment="1">
      <alignment vertical="center"/>
    </xf>
    <xf numFmtId="0" fontId="6" fillId="0" borderId="0" xfId="2" applyFont="1" applyAlignment="1">
      <alignment horizontal="center" vertical="center"/>
    </xf>
    <xf numFmtId="21" fontId="11" fillId="0" borderId="0" xfId="2" applyNumberFormat="1" applyFont="1" applyAlignment="1">
      <alignment vertical="center"/>
    </xf>
    <xf numFmtId="0" fontId="7" fillId="2" borderId="0" xfId="2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 wrapText="1"/>
    </xf>
    <xf numFmtId="46" fontId="7" fillId="2" borderId="0" xfId="3" applyNumberFormat="1" applyFont="1" applyFill="1" applyAlignment="1">
      <alignment horizontal="center" vertical="center" wrapText="1"/>
    </xf>
    <xf numFmtId="21" fontId="7" fillId="2" borderId="0" xfId="3" applyNumberFormat="1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top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2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left" vertical="center" wrapText="1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justify"/>
    </xf>
    <xf numFmtId="0" fontId="15" fillId="0" borderId="0" xfId="8" applyFont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164" fontId="13" fillId="0" borderId="0" xfId="2" applyNumberFormat="1" applyFont="1" applyAlignment="1">
      <alignment horizontal="center" vertical="center" wrapText="1"/>
    </xf>
    <xf numFmtId="46" fontId="12" fillId="0" borderId="0" xfId="2" applyNumberFormat="1" applyFont="1" applyAlignment="1">
      <alignment vertical="center" wrapText="1"/>
    </xf>
    <xf numFmtId="21" fontId="13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49" fontId="11" fillId="0" borderId="0" xfId="2" applyNumberFormat="1" applyFont="1" applyAlignment="1">
      <alignment vertical="center"/>
    </xf>
    <xf numFmtId="0" fontId="6" fillId="0" borderId="0" xfId="2" applyFont="1" applyAlignment="1">
      <alignment horizontal="left" vertical="center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horizontal="right" vertical="center"/>
    </xf>
    <xf numFmtId="0" fontId="6" fillId="0" borderId="1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6" fillId="0" borderId="1" xfId="2" applyFont="1" applyBorder="1" applyAlignment="1">
      <alignment horizontal="right" vertical="center"/>
    </xf>
    <xf numFmtId="46" fontId="6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49" fontId="16" fillId="0" borderId="0" xfId="2" applyNumberFormat="1" applyFont="1" applyAlignment="1">
      <alignment horizontal="right" vertical="center"/>
    </xf>
    <xf numFmtId="49" fontId="16" fillId="0" borderId="0" xfId="2" applyNumberFormat="1" applyFont="1" applyAlignment="1">
      <alignment vertical="center"/>
    </xf>
    <xf numFmtId="21" fontId="16" fillId="0" borderId="0" xfId="2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9" fontId="16" fillId="0" borderId="0" xfId="2" applyNumberFormat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7" fillId="2" borderId="0" xfId="2" applyFont="1" applyFill="1" applyAlignment="1">
      <alignment vertical="center"/>
    </xf>
    <xf numFmtId="0" fontId="6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 applyProtection="1">
      <alignment horizontal="right" vertical="center"/>
      <protection locked="0"/>
    </xf>
    <xf numFmtId="14" fontId="6" fillId="0" borderId="0" xfId="0" applyNumberFormat="1" applyFont="1" applyAlignment="1">
      <alignment horizontal="center" vertical="center"/>
    </xf>
  </cellXfs>
  <cellStyles count="13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3 2" xfId="10" xr:uid="{00000000-0005-0000-0000-000006000000}"/>
    <cellStyle name="Обычный 3 2 2" xfId="12" xr:uid="{00000000-0005-0000-0000-000007000000}"/>
    <cellStyle name="Обычный 3 3" xfId="11" xr:uid="{00000000-0005-0000-0000-000008000000}"/>
    <cellStyle name="Обычный 3 4" xfId="9" xr:uid="{00000000-0005-0000-0000-000009000000}"/>
    <cellStyle name="Обычный 4" xfId="4" xr:uid="{00000000-0005-0000-0000-00000A000000}"/>
    <cellStyle name="Обычный_ID4938_RS_1" xfId="8" xr:uid="{00000000-0005-0000-0000-00000B000000}"/>
    <cellStyle name="Обычный_Стартовый протокол Смирнов_20101106_Results" xfId="3" xr:uid="{00000000-0005-0000-0000-00000C000000}"/>
  </cellStyles>
  <dxfs count="4">
    <dxf>
      <fill>
        <patternFill>
          <bgColor rgb="FFCCFFFF"/>
        </patternFill>
      </fill>
    </dxf>
    <dxf>
      <font>
        <color rgb="FF9C0000"/>
      </font>
      <fill>
        <patternFill>
          <bgColor rgb="FFFFC7CE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303130</xdr:colOff>
      <xdr:row>3</xdr:row>
      <xdr:rowOff>200822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2805504-E8A6-4CB7-8766-C57F23DC3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753980" cy="918372"/>
        </a:xfrm>
        <a:prstGeom prst="rect">
          <a:avLst/>
        </a:prstGeom>
      </xdr:spPr>
    </xdr:pic>
    <xdr:clientData/>
  </xdr:twoCellAnchor>
  <xdr:twoCellAnchor editAs="oneCell">
    <xdr:from>
      <xdr:col>1</xdr:col>
      <xdr:colOff>349250</xdr:colOff>
      <xdr:row>0</xdr:row>
      <xdr:rowOff>88900</xdr:rowOff>
    </xdr:from>
    <xdr:to>
      <xdr:col>3</xdr:col>
      <xdr:colOff>349633</xdr:colOff>
      <xdr:row>3</xdr:row>
      <xdr:rowOff>90436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4319DFEA-B8BB-4458-A7EE-C874B114FF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6608" t="-15105" b="-1"/>
        <a:stretch/>
      </xdr:blipFill>
      <xdr:spPr>
        <a:xfrm>
          <a:off x="838200" y="88900"/>
          <a:ext cx="1302133" cy="719086"/>
        </a:xfrm>
        <a:prstGeom prst="rect">
          <a:avLst/>
        </a:prstGeom>
      </xdr:spPr>
    </xdr:pic>
    <xdr:clientData/>
  </xdr:twoCellAnchor>
  <xdr:twoCellAnchor editAs="oneCell">
    <xdr:from>
      <xdr:col>9</xdr:col>
      <xdr:colOff>323850</xdr:colOff>
      <xdr:row>0</xdr:row>
      <xdr:rowOff>107950</xdr:rowOff>
    </xdr:from>
    <xdr:to>
      <xdr:col>11</xdr:col>
      <xdr:colOff>790101</xdr:colOff>
      <xdr:row>4</xdr:row>
      <xdr:rowOff>81176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B20252C-A2E9-4CA4-B94A-145F8699B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90000" y="107950"/>
          <a:ext cx="2104551" cy="92572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111</xdr:row>
      <xdr:rowOff>0</xdr:rowOff>
    </xdr:from>
    <xdr:to>
      <xdr:col>11</xdr:col>
      <xdr:colOff>207632</xdr:colOff>
      <xdr:row>114</xdr:row>
      <xdr:rowOff>37063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48AF96A7-2180-42C4-81B2-6FACADE28CE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2950" y="32639000"/>
          <a:ext cx="1064882" cy="5323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1143000</xdr:colOff>
      <xdr:row>109</xdr:row>
      <xdr:rowOff>29632</xdr:rowOff>
    </xdr:from>
    <xdr:to>
      <xdr:col>3</xdr:col>
      <xdr:colOff>1883931</xdr:colOff>
      <xdr:row>115</xdr:row>
      <xdr:rowOff>33291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B5611CC2-6FB9-409B-9C47-088B16073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8800" y="32338432"/>
          <a:ext cx="740931" cy="987909"/>
        </a:xfrm>
        <a:prstGeom prst="rect">
          <a:avLst/>
        </a:prstGeom>
      </xdr:spPr>
    </xdr:pic>
    <xdr:clientData/>
  </xdr:twoCellAnchor>
  <xdr:twoCellAnchor editAs="oneCell">
    <xdr:from>
      <xdr:col>6</xdr:col>
      <xdr:colOff>1403350</xdr:colOff>
      <xdr:row>109</xdr:row>
      <xdr:rowOff>146050</xdr:rowOff>
    </xdr:from>
    <xdr:to>
      <xdr:col>7</xdr:col>
      <xdr:colOff>505952</xdr:colOff>
      <xdr:row>115</xdr:row>
      <xdr:rowOff>22105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31890075-1486-45EA-9BAF-FBAB5739ED0D}"/>
            </a:ext>
          </a:extLst>
        </xdr:cNvPr>
        <xdr:cNvPicPr/>
      </xdr:nvPicPr>
      <xdr:blipFill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0650" y="32454850"/>
          <a:ext cx="1090152" cy="8603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90;&#1095;&#1077;&#1090;%20&#1047;&#1086;&#1083;&#1086;&#1090;&#1086;%20&#1051;&#1072;&#1076;&#1086;&#1075;&#1080;/&#1047;&#1086;&#1083;&#1086;&#1090;&#1086;%20&#1051;&#1072;&#1076;&#1086;&#1075;&#1080;%202025%207%20&#1080;&#1090;&#1086;&#1075;&#1086;&#1074;&#1099;&#108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Лист1"/>
      <sheetName val="Настройки"/>
      <sheetName val="Список Судей"/>
      <sheetName val="Список Субъектов РФ"/>
      <sheetName val="Stage"/>
      <sheetName val="General"/>
      <sheetName val="Итоговый протокол"/>
      <sheetName val="Список участников"/>
      <sheetName val="Список к(2)"/>
      <sheetName val="Список к(3)"/>
      <sheetName val="Список к(4)"/>
      <sheetName val="Стартовый протокол"/>
      <sheetName val="Подписной"/>
      <sheetName val="Вычёркивалка"/>
      <sheetName val="Протокол"/>
      <sheetName val="Протокол (ТХТ)"/>
      <sheetName val="0 этап"/>
      <sheetName val="Сумма-0 этап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14 этап"/>
      <sheetName val="Сумма-14 этап"/>
      <sheetName val="15 этап"/>
      <sheetName val="Сумма-15 этап"/>
    </sheetNames>
    <sheetDataSet>
      <sheetData sheetId="0">
        <row r="1">
          <cell r="A1" t="str">
            <v>№</v>
          </cell>
          <cell r="B1" t="str">
            <v>UCI ID</v>
          </cell>
          <cell r="C1" t="str">
            <v>Фамилия Имя</v>
          </cell>
          <cell r="D1" t="str">
            <v>Дата рожд.</v>
          </cell>
          <cell r="E1" t="str">
            <v>Разряд</v>
          </cell>
          <cell r="F1" t="str">
            <v>Субъекты РФ</v>
          </cell>
          <cell r="G1" t="str">
            <v>1-й Субъект</v>
          </cell>
          <cell r="H1" t="str">
            <v>Командный зачёт</v>
          </cell>
          <cell r="I1" t="str">
            <v>Принадлежность к организации</v>
          </cell>
          <cell r="J1" t="str">
            <v>UCI Team</v>
          </cell>
          <cell r="K1" t="str">
            <v>Техничка</v>
          </cell>
        </row>
        <row r="3">
          <cell r="A3">
            <v>1</v>
          </cell>
          <cell r="B3">
            <v>10034920687</v>
          </cell>
          <cell r="C3" t="str">
            <v>БАЙДИКОВ Илья Федорович</v>
          </cell>
          <cell r="D3">
            <v>35266</v>
          </cell>
          <cell r="E3" t="str">
            <v>МС</v>
          </cell>
          <cell r="F3" t="str">
            <v>Самарская область</v>
          </cell>
          <cell r="G3" t="str">
            <v>Самарская область</v>
          </cell>
          <cell r="H3" t="str">
            <v>Самарская область</v>
          </cell>
          <cell r="I3" t="str">
            <v>ГАУ ДО СО СШОР № 7</v>
          </cell>
          <cell r="K3" t="str">
            <v>Самарская область</v>
          </cell>
        </row>
        <row r="4">
          <cell r="A4">
            <v>2</v>
          </cell>
          <cell r="B4">
            <v>10080977301</v>
          </cell>
          <cell r="C4" t="str">
            <v>ЛУНИН Михаил Игоревич</v>
          </cell>
          <cell r="D4">
            <v>38622</v>
          </cell>
          <cell r="E4" t="str">
            <v>КМС</v>
          </cell>
          <cell r="F4" t="str">
            <v>Самарская область</v>
          </cell>
          <cell r="G4" t="str">
            <v>Самарская область</v>
          </cell>
          <cell r="H4" t="str">
            <v>Самарская область</v>
          </cell>
          <cell r="I4" t="str">
            <v>ГАУ ДО СО СШОР № 7</v>
          </cell>
          <cell r="K4" t="str">
            <v>Самарская область</v>
          </cell>
        </row>
        <row r="5">
          <cell r="A5">
            <v>3</v>
          </cell>
          <cell r="B5">
            <v>10117846492</v>
          </cell>
          <cell r="C5" t="str">
            <v>ШМАТОВ Никита Александрович</v>
          </cell>
          <cell r="D5">
            <v>38472</v>
          </cell>
          <cell r="E5" t="str">
            <v>КМС</v>
          </cell>
          <cell r="F5" t="str">
            <v>Самарская область</v>
          </cell>
          <cell r="G5" t="str">
            <v>Самарская область</v>
          </cell>
          <cell r="H5" t="str">
            <v>Самарская область</v>
          </cell>
          <cell r="I5" t="str">
            <v>ГАУ ДО СО СШОР № 7</v>
          </cell>
          <cell r="K5" t="str">
            <v>Самарская область</v>
          </cell>
        </row>
        <row r="6">
          <cell r="A6">
            <v>4</v>
          </cell>
          <cell r="B6">
            <v>10120867438</v>
          </cell>
          <cell r="C6" t="str">
            <v>КОПЫТЕНКО Юрий  Артемович</v>
          </cell>
          <cell r="D6">
            <v>39114</v>
          </cell>
          <cell r="E6" t="str">
            <v>КМС</v>
          </cell>
          <cell r="F6" t="str">
            <v>Самарская область</v>
          </cell>
          <cell r="G6" t="str">
            <v>Самарская область</v>
          </cell>
          <cell r="H6" t="str">
            <v>Самарская область</v>
          </cell>
          <cell r="I6" t="str">
            <v>ГАУ ДО СО СШОР № 7</v>
          </cell>
          <cell r="K6" t="str">
            <v>Самарская область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  <cell r="B13">
            <v>10036014060</v>
          </cell>
          <cell r="C13" t="str">
            <v>ИВАНОВ Николай Александрович</v>
          </cell>
          <cell r="D13">
            <v>37029</v>
          </cell>
          <cell r="E13" t="str">
            <v>МС</v>
          </cell>
          <cell r="F13" t="str">
            <v>Санкт-Петербург</v>
          </cell>
          <cell r="G13" t="str">
            <v>Санкт-Петербург</v>
          </cell>
          <cell r="H13" t="str">
            <v>Санкт-Петербург</v>
          </cell>
          <cell r="I13" t="str">
            <v>СПб - "Олимпийские надежды"</v>
          </cell>
          <cell r="K13" t="str">
            <v>Санкт-Петербург</v>
          </cell>
        </row>
        <row r="14">
          <cell r="A14">
            <v>12</v>
          </cell>
          <cell r="B14">
            <v>10078168947</v>
          </cell>
          <cell r="C14" t="str">
            <v>ЖИДКОВ Леон Алексеевич</v>
          </cell>
          <cell r="D14">
            <v>38184</v>
          </cell>
          <cell r="E14" t="str">
            <v>КМС</v>
          </cell>
          <cell r="F14" t="str">
            <v>Санкт-Петербург</v>
          </cell>
          <cell r="G14" t="str">
            <v>Санкт-Петербург</v>
          </cell>
          <cell r="H14" t="str">
            <v>Санкт-Петербург</v>
          </cell>
          <cell r="I14" t="str">
            <v>СПб - "Олимпийские надежды"</v>
          </cell>
          <cell r="K14" t="str">
            <v>Санкт-Петербург</v>
          </cell>
        </row>
        <row r="15">
          <cell r="A15">
            <v>13</v>
          </cell>
          <cell r="B15">
            <v>10114020652</v>
          </cell>
          <cell r="C15" t="str">
            <v>КАДУБОВСКИЙ Валерий Игоревич</v>
          </cell>
          <cell r="D15">
            <v>37862</v>
          </cell>
          <cell r="E15" t="str">
            <v>КМС</v>
          </cell>
          <cell r="F15" t="str">
            <v>Санкт-Петербург</v>
          </cell>
          <cell r="G15" t="str">
            <v>Санкт-Петербург</v>
          </cell>
          <cell r="H15" t="str">
            <v>Санкт-Петербург</v>
          </cell>
          <cell r="I15" t="str">
            <v>СПб - "Олимпийские надежды"</v>
          </cell>
          <cell r="K15" t="str">
            <v>Санкт-Петербург</v>
          </cell>
        </row>
        <row r="16">
          <cell r="A16">
            <v>14</v>
          </cell>
          <cell r="B16">
            <v>10080035892</v>
          </cell>
          <cell r="C16" t="str">
            <v>АЛЕКСАНИН Данила Юрьевич</v>
          </cell>
          <cell r="D16">
            <v>38382</v>
          </cell>
          <cell r="E16" t="str">
            <v>МС</v>
          </cell>
          <cell r="F16" t="str">
            <v>Санкт-Петербург</v>
          </cell>
          <cell r="G16" t="str">
            <v>Санкт-Петербург</v>
          </cell>
          <cell r="H16" t="str">
            <v>Санкт-Петербург</v>
          </cell>
          <cell r="I16" t="str">
            <v>СПб - "Олимпийские надежды"</v>
          </cell>
          <cell r="K16" t="str">
            <v>Санкт-Петербург</v>
          </cell>
        </row>
        <row r="17">
          <cell r="A17">
            <v>15</v>
          </cell>
          <cell r="B17">
            <v>10101841795</v>
          </cell>
          <cell r="C17" t="str">
            <v>МАРАХТАНОВ Глеб Михайлович</v>
          </cell>
          <cell r="D17">
            <v>38929</v>
          </cell>
          <cell r="E17" t="str">
            <v>КМС</v>
          </cell>
          <cell r="F17" t="str">
            <v>Санкт-Петербург</v>
          </cell>
          <cell r="G17" t="str">
            <v>Санкт-Петербург</v>
          </cell>
          <cell r="H17" t="str">
            <v>Санкт-Петербург</v>
          </cell>
          <cell r="I17" t="str">
            <v>СПб - "Олимпийские надежды"</v>
          </cell>
          <cell r="K17" t="str">
            <v>Санкт-Петербург</v>
          </cell>
        </row>
        <row r="18">
          <cell r="A18">
            <v>16</v>
          </cell>
          <cell r="B18">
            <v>10007707844</v>
          </cell>
          <cell r="C18" t="str">
            <v>БОРЕДСКИЙ Руслан Алексеевич</v>
          </cell>
          <cell r="D18">
            <v>34460</v>
          </cell>
          <cell r="E18" t="str">
            <v>МС</v>
          </cell>
          <cell r="F18" t="str">
            <v>Санкт-Петербург</v>
          </cell>
          <cell r="G18" t="str">
            <v>Санкт-Петербург</v>
          </cell>
          <cell r="H18" t="str">
            <v>Санкт-Петербург</v>
          </cell>
          <cell r="I18" t="str">
            <v>СПб - "Олимпийские надежды"</v>
          </cell>
          <cell r="K18" t="str">
            <v>Санкт-Петербург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  <cell r="B23">
            <v>10096493055</v>
          </cell>
          <cell r="C23" t="str">
            <v>ДМИТРИЕВ Даниил Олегович</v>
          </cell>
          <cell r="D23">
            <v>39290</v>
          </cell>
          <cell r="E23" t="str">
            <v>КМС</v>
          </cell>
          <cell r="F23" t="str">
            <v>Санкт-Петербург-2</v>
          </cell>
          <cell r="G23" t="str">
            <v>Санкт-Петербург-юниоры</v>
          </cell>
          <cell r="H23" t="str">
            <v>Санкт-Петербург-юниоры</v>
          </cell>
          <cell r="I23" t="str">
            <v>СПб - "Олимпийские надежды"</v>
          </cell>
          <cell r="K23" t="str">
            <v>Санкт-Петербург-юниоры</v>
          </cell>
        </row>
        <row r="24">
          <cell r="A24">
            <v>22</v>
          </cell>
          <cell r="B24">
            <v>10119189944</v>
          </cell>
          <cell r="C24" t="str">
            <v>ЗУБЧЕНКО Георгий Денисович</v>
          </cell>
          <cell r="D24">
            <v>39193</v>
          </cell>
          <cell r="E24" t="str">
            <v>КМС</v>
          </cell>
          <cell r="F24" t="str">
            <v>Санкт-Петербург-2</v>
          </cell>
          <cell r="G24" t="str">
            <v>Санкт-Петербург-юниоры</v>
          </cell>
          <cell r="H24" t="str">
            <v>Санкт-Петербург-юниоры</v>
          </cell>
          <cell r="I24" t="str">
            <v>СПб - "Олимпийские надежды"</v>
          </cell>
          <cell r="K24" t="str">
            <v>Санкт-Петербург-юниоры</v>
          </cell>
        </row>
        <row r="25">
          <cell r="A25">
            <v>23</v>
          </cell>
          <cell r="B25">
            <v>10119244508</v>
          </cell>
          <cell r="C25" t="str">
            <v>БОЙЧУК Всеволод Эдуардович</v>
          </cell>
          <cell r="D25">
            <v>39109</v>
          </cell>
          <cell r="E25" t="str">
            <v>КМС</v>
          </cell>
          <cell r="F25" t="str">
            <v>Санкт-Петербург-2</v>
          </cell>
          <cell r="G25" t="str">
            <v>Санкт-Петербург-юниоры</v>
          </cell>
          <cell r="H25" t="str">
            <v>Санкт-Петербург-юниоры</v>
          </cell>
          <cell r="I25" t="str">
            <v>СПб - "Олимпийские надежды"</v>
          </cell>
          <cell r="K25" t="str">
            <v>Санкт-Петербург-юниоры</v>
          </cell>
        </row>
        <row r="26">
          <cell r="A26">
            <v>24</v>
          </cell>
          <cell r="B26">
            <v>10114463115</v>
          </cell>
          <cell r="C26" t="str">
            <v>МАТВЕЕВ Никита Алесеевич</v>
          </cell>
          <cell r="D26">
            <v>39620</v>
          </cell>
          <cell r="E26" t="str">
            <v>КМС</v>
          </cell>
          <cell r="F26" t="str">
            <v>Санкт-Петербург-2</v>
          </cell>
          <cell r="G26" t="str">
            <v>Санкт-Петербург-юниоры</v>
          </cell>
          <cell r="H26" t="str">
            <v>Санкт-Петербург-юниоры</v>
          </cell>
          <cell r="I26" t="str">
            <v>СПб - "Олимпийские надежды"</v>
          </cell>
          <cell r="K26" t="str">
            <v>Санкт-Петербург-юниоры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  <cell r="B33">
            <v>10036028107</v>
          </cell>
          <cell r="C33" t="str">
            <v>БЕЛЯНИН Андрей Максимович</v>
          </cell>
          <cell r="D33">
            <v>38277</v>
          </cell>
          <cell r="E33" t="str">
            <v>МС</v>
          </cell>
          <cell r="F33" t="str">
            <v>Сестрорецк</v>
          </cell>
          <cell r="G33" t="str">
            <v>Сестрорецк</v>
          </cell>
          <cell r="H33" t="str">
            <v>Сестрорецк</v>
          </cell>
          <cell r="I33" t="str">
            <v>ГБУ ДО СШОР им. Коренькова</v>
          </cell>
          <cell r="K33" t="str">
            <v>Сестрорецк</v>
          </cell>
        </row>
        <row r="34">
          <cell r="A34">
            <v>32</v>
          </cell>
          <cell r="B34">
            <v>10036078122</v>
          </cell>
          <cell r="C34" t="str">
            <v>САВЕКИН Даниил Сергеевич</v>
          </cell>
          <cell r="D34">
            <v>37359</v>
          </cell>
          <cell r="E34" t="str">
            <v>МС</v>
          </cell>
          <cell r="F34" t="str">
            <v>Сестрорецк</v>
          </cell>
          <cell r="G34" t="str">
            <v>Сестрорецк</v>
          </cell>
          <cell r="H34" t="str">
            <v>Сестрорецк</v>
          </cell>
          <cell r="I34" t="str">
            <v>ГБУ ДО СШОР им. Коренькова</v>
          </cell>
          <cell r="K34" t="str">
            <v>Сестрорецк</v>
          </cell>
        </row>
        <row r="35">
          <cell r="A35">
            <v>33</v>
          </cell>
          <cell r="B35">
            <v>10109160649</v>
          </cell>
          <cell r="C35" t="str">
            <v>СОЗИНОВ Владислав Дмитриевич</v>
          </cell>
          <cell r="D35">
            <v>38970</v>
          </cell>
          <cell r="E35" t="str">
            <v>МС</v>
          </cell>
          <cell r="F35" t="str">
            <v>Сестрорецк</v>
          </cell>
          <cell r="G35" t="str">
            <v>Сестрорецк</v>
          </cell>
          <cell r="H35" t="str">
            <v>Сестрорецк</v>
          </cell>
          <cell r="I35" t="str">
            <v>ГБУ ДО СШОР им. Коренькова</v>
          </cell>
          <cell r="K35" t="str">
            <v>Сестрорецк</v>
          </cell>
        </row>
        <row r="36">
          <cell r="A36">
            <v>34</v>
          </cell>
          <cell r="B36">
            <v>10091410760</v>
          </cell>
          <cell r="C36" t="str">
            <v>САННИКОВ Илья Александрович</v>
          </cell>
          <cell r="D36">
            <v>38265</v>
          </cell>
          <cell r="E36" t="str">
            <v>МС</v>
          </cell>
          <cell r="F36" t="str">
            <v>Сестрорецк</v>
          </cell>
          <cell r="G36" t="str">
            <v>Сестрорецк</v>
          </cell>
          <cell r="H36" t="str">
            <v>Сестрорецк</v>
          </cell>
          <cell r="I36" t="str">
            <v>ГБУ ДО СШОР им. Коренькова</v>
          </cell>
          <cell r="K36" t="str">
            <v>Сестрорецк</v>
          </cell>
        </row>
        <row r="37">
          <cell r="A37">
            <v>35</v>
          </cell>
          <cell r="B37">
            <v>10092183326</v>
          </cell>
          <cell r="C37" t="str">
            <v>КЕРНИЦКИЙ Максим Александрович</v>
          </cell>
          <cell r="D37">
            <v>38983</v>
          </cell>
          <cell r="E37" t="str">
            <v>КМС</v>
          </cell>
          <cell r="F37" t="str">
            <v>Сестрорецк</v>
          </cell>
          <cell r="G37" t="str">
            <v>Сестрорецк</v>
          </cell>
          <cell r="H37" t="str">
            <v>Сестрорецк</v>
          </cell>
          <cell r="I37" t="str">
            <v>ГБУ ДО СШОР им. Коренькова</v>
          </cell>
          <cell r="K37" t="str">
            <v>Сестрорецк</v>
          </cell>
        </row>
        <row r="38">
          <cell r="A38">
            <v>36</v>
          </cell>
          <cell r="B38">
            <v>10036018609</v>
          </cell>
          <cell r="C38" t="str">
            <v>ИВАНОВ Вячеслав Всеволодович</v>
          </cell>
          <cell r="D38">
            <v>37469</v>
          </cell>
          <cell r="E38" t="str">
            <v>МС</v>
          </cell>
          <cell r="F38" t="str">
            <v>Сестрорецк</v>
          </cell>
          <cell r="G38" t="str">
            <v>Сестрорецк</v>
          </cell>
          <cell r="H38" t="str">
            <v>Сестрорецк</v>
          </cell>
          <cell r="I38" t="str">
            <v>СПб ГБУ ДО СШОР "ШВСМ по велоспорту и триатлону"</v>
          </cell>
          <cell r="K38" t="str">
            <v>Сестрорецк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  <row r="43">
          <cell r="A43">
            <v>41</v>
          </cell>
          <cell r="B43">
            <v>10014630008</v>
          </cell>
          <cell r="C43" t="str">
            <v>НОВИКОВ Савва Валерьевич</v>
          </cell>
          <cell r="D43">
            <v>36368</v>
          </cell>
          <cell r="E43" t="str">
            <v>МС</v>
          </cell>
          <cell r="F43" t="str">
            <v>ВСК "Мангазея-Московский спорт"</v>
          </cell>
          <cell r="G43" t="str">
            <v>ВСК "Мангазея-Московский спорт"</v>
          </cell>
          <cell r="H43" t="str">
            <v>ВСК "Мангазея-Московский спорт"</v>
          </cell>
          <cell r="I43" t="str">
            <v>ВСК "Мангазея-Московский спорт" УОР 2</v>
          </cell>
          <cell r="K43" t="str">
            <v>ВСК "Мангазея-Московский спорт"</v>
          </cell>
        </row>
        <row r="44">
          <cell r="A44">
            <v>42</v>
          </cell>
          <cell r="B44">
            <v>10014388417</v>
          </cell>
          <cell r="C44" t="str">
            <v>ФОКИН Михаил Васильевич</v>
          </cell>
          <cell r="D44">
            <v>35755</v>
          </cell>
          <cell r="E44" t="str">
            <v>МС</v>
          </cell>
          <cell r="F44" t="str">
            <v>ВСК "Мангазея-Московский спорт"</v>
          </cell>
          <cell r="G44" t="str">
            <v>ВСК "Мангазея-Московский спорт"</v>
          </cell>
          <cell r="H44" t="str">
            <v>ВСК "Мангазея-Московский спорт"</v>
          </cell>
          <cell r="I44" t="str">
            <v>ВСК "Мангазея-Московский спорт" УОР 2 - ЦСКА</v>
          </cell>
          <cell r="K44" t="str">
            <v>ВСК "Мангазея-Московский спорт"</v>
          </cell>
        </row>
        <row r="45">
          <cell r="A45">
            <v>43</v>
          </cell>
          <cell r="B45">
            <v>10036048820</v>
          </cell>
          <cell r="C45" t="str">
            <v>ВЬЮНОШЕВ Михаил Алексеевич</v>
          </cell>
          <cell r="D45">
            <v>37219</v>
          </cell>
          <cell r="E45" t="str">
            <v>МС</v>
          </cell>
          <cell r="F45" t="str">
            <v>ВСК "Мангазея-Московский спорт"</v>
          </cell>
          <cell r="G45" t="str">
            <v>ВСК "Мангазея-Московский спорт"</v>
          </cell>
          <cell r="H45" t="str">
            <v>ВСК "Мангазея-Московский спорт"</v>
          </cell>
          <cell r="I45" t="str">
            <v>ВСК "Мангазея-Московский спорт" УОР 2</v>
          </cell>
          <cell r="K45" t="str">
            <v>ВСК "Мангазея-Московский спорт"</v>
          </cell>
        </row>
        <row r="46">
          <cell r="A46">
            <v>44</v>
          </cell>
          <cell r="B46">
            <v>10053914604</v>
          </cell>
          <cell r="C46" t="str">
            <v>ХОМЯКОВ Артемий Витальевич</v>
          </cell>
          <cell r="D46">
            <v>37947</v>
          </cell>
          <cell r="E46" t="str">
            <v>МС</v>
          </cell>
          <cell r="F46" t="str">
            <v>ВСК "Мангазея-Московский спорт"</v>
          </cell>
          <cell r="G46" t="str">
            <v>ВСК "Мангазея-Московский спорт"</v>
          </cell>
          <cell r="H46" t="str">
            <v>ВСК "Мангазея-Московский спорт"</v>
          </cell>
          <cell r="I46" t="str">
            <v>ВСК "Мангазея-Московский спорт" УОР 2 - Динамо</v>
          </cell>
          <cell r="K46" t="str">
            <v>ВСК "Мангазея-Московский спорт"</v>
          </cell>
        </row>
        <row r="47">
          <cell r="A47">
            <v>45</v>
          </cell>
          <cell r="B47">
            <v>10036028410</v>
          </cell>
          <cell r="C47" t="str">
            <v>САВЕЛЬЕВ Денис Юрьевич</v>
          </cell>
          <cell r="D47">
            <v>37061</v>
          </cell>
          <cell r="E47" t="str">
            <v>МС</v>
          </cell>
          <cell r="F47" t="str">
            <v>ВСК "Мангазея-Московский спорт"</v>
          </cell>
          <cell r="G47" t="str">
            <v>ВСК "Мангазея-Московский спорт"</v>
          </cell>
          <cell r="H47" t="str">
            <v>ВСК "Мангазея-Московский спорт"</v>
          </cell>
          <cell r="I47" t="str">
            <v>ВСК "Мангазея-Московский спорт" УОР 2</v>
          </cell>
          <cell r="K47" t="str">
            <v>ВСК "Мангазея-Московский спорт"</v>
          </cell>
        </row>
        <row r="48">
          <cell r="A48">
            <v>46</v>
          </cell>
          <cell r="B48">
            <v>10089713462</v>
          </cell>
          <cell r="C48" t="str">
            <v>МАЛЬЦЕВ Даниил Евгеньевич</v>
          </cell>
          <cell r="D48">
            <v>38701</v>
          </cell>
          <cell r="E48" t="str">
            <v>МС</v>
          </cell>
          <cell r="F48" t="str">
            <v>ВСК "Мангазея-Московский спорт"</v>
          </cell>
          <cell r="G48" t="str">
            <v>ВСК "Мангазея-Московский спорт"</v>
          </cell>
          <cell r="H48" t="str">
            <v>ВСК "Мангазея-Московский спорт"</v>
          </cell>
          <cell r="I48" t="str">
            <v>ВСК "Мангазея-Московский спорт" УОР 2 - Динамо</v>
          </cell>
          <cell r="K48" t="str">
            <v>ВСК "Мангазея-Московский спорт"</v>
          </cell>
        </row>
        <row r="49">
          <cell r="A49">
            <v>47</v>
          </cell>
        </row>
        <row r="50">
          <cell r="A50">
            <v>48</v>
          </cell>
        </row>
        <row r="51">
          <cell r="A51">
            <v>49</v>
          </cell>
        </row>
        <row r="52">
          <cell r="A52">
            <v>50</v>
          </cell>
        </row>
        <row r="53">
          <cell r="A53">
            <v>51</v>
          </cell>
          <cell r="B53">
            <v>10114922853</v>
          </cell>
          <cell r="C53" t="str">
            <v>КОСАРЕВ Сергей Алексеевич</v>
          </cell>
          <cell r="D53">
            <v>38876</v>
          </cell>
          <cell r="E53" t="str">
            <v>КМС</v>
          </cell>
          <cell r="F53" t="str">
            <v>"МССУОР №2" - Динамо</v>
          </cell>
          <cell r="G53" t="str">
            <v>"МССУОР №2" - Динамо</v>
          </cell>
          <cell r="H53" t="str">
            <v>"МССУОР №2" - Динамо</v>
          </cell>
          <cell r="I53" t="str">
            <v>ГБПОУ "МССУОР №2" - Динамо</v>
          </cell>
          <cell r="K53" t="str">
            <v>"МССУОР №2" - Динамо</v>
          </cell>
        </row>
        <row r="54">
          <cell r="A54">
            <v>52</v>
          </cell>
          <cell r="B54">
            <v>10092779066</v>
          </cell>
          <cell r="C54" t="str">
            <v>САДЫКОВ Ильяс Рустемович</v>
          </cell>
          <cell r="D54">
            <v>38980</v>
          </cell>
          <cell r="E54" t="str">
            <v>МС</v>
          </cell>
          <cell r="F54" t="str">
            <v>"МССУОР №2" - Динамо</v>
          </cell>
          <cell r="G54" t="str">
            <v>"МССУОР №2" - Динамо</v>
          </cell>
          <cell r="H54" t="str">
            <v>"МССУОР №2" - Динамо</v>
          </cell>
          <cell r="I54" t="str">
            <v>ГБПОУ "МССУОР №2" - Динамо</v>
          </cell>
          <cell r="K54" t="str">
            <v>"МССУОР №2" - Динамо</v>
          </cell>
        </row>
        <row r="55">
          <cell r="A55">
            <v>53</v>
          </cell>
          <cell r="B55">
            <v>10077957971</v>
          </cell>
          <cell r="C55" t="str">
            <v>РОМАНОВ Андрей Васильевич</v>
          </cell>
          <cell r="D55">
            <v>38460</v>
          </cell>
          <cell r="E55" t="str">
            <v>МС</v>
          </cell>
          <cell r="F55" t="str">
            <v>"МССУОР №2" - Динамо</v>
          </cell>
          <cell r="G55" t="str">
            <v>"МССУОР №2" - Динамо</v>
          </cell>
          <cell r="H55" t="str">
            <v>"МССУОР №2" - Динамо</v>
          </cell>
          <cell r="I55" t="str">
            <v>ГБПОУ "МССУОР №2" - Динамо</v>
          </cell>
          <cell r="K55" t="str">
            <v>"МССУОР №2" - Динамо</v>
          </cell>
        </row>
        <row r="56">
          <cell r="A56">
            <v>54</v>
          </cell>
          <cell r="B56">
            <v>10102489978</v>
          </cell>
          <cell r="C56" t="str">
            <v>СЕРГЕЕВ Георгий Павлович</v>
          </cell>
          <cell r="D56">
            <v>38595</v>
          </cell>
          <cell r="E56" t="str">
            <v>МС</v>
          </cell>
          <cell r="F56" t="str">
            <v>"МССУОР №2" - Динамо</v>
          </cell>
          <cell r="G56" t="str">
            <v>"МССУОР №2" - Динамо</v>
          </cell>
          <cell r="H56" t="str">
            <v>"МССУОР №2" - Динамо</v>
          </cell>
          <cell r="I56" t="str">
            <v>ГБПОУ "МССУОР №2" - Динамо</v>
          </cell>
          <cell r="K56" t="str">
            <v>"МССУОР №2" - Динамо</v>
          </cell>
        </row>
        <row r="57">
          <cell r="A57">
            <v>55</v>
          </cell>
          <cell r="B57">
            <v>10115495456</v>
          </cell>
          <cell r="C57" t="str">
            <v>ТУГБАЕВ Максим Константинович</v>
          </cell>
          <cell r="D57">
            <v>39555</v>
          </cell>
          <cell r="E57" t="str">
            <v>КМС</v>
          </cell>
          <cell r="F57" t="str">
            <v>"МССУОР №2" - Динамо</v>
          </cell>
          <cell r="G57" t="str">
            <v>"МССУОР №2" - Динамо</v>
          </cell>
          <cell r="H57" t="str">
            <v>"МССУОР №2" - Динамо</v>
          </cell>
          <cell r="I57" t="str">
            <v>ГБПОУ "МССУОР №2" - Динамо</v>
          </cell>
          <cell r="K57" t="str">
            <v>"МССУОР №2" - Динамо</v>
          </cell>
        </row>
        <row r="58">
          <cell r="A58">
            <v>56</v>
          </cell>
          <cell r="B58">
            <v>10104182428</v>
          </cell>
          <cell r="C58" t="str">
            <v>ВОРГАНОВ Максим Эдуардович</v>
          </cell>
          <cell r="D58">
            <v>39345</v>
          </cell>
          <cell r="E58" t="str">
            <v>КМС</v>
          </cell>
          <cell r="F58" t="str">
            <v>"МССУОР №2" - Динамо</v>
          </cell>
          <cell r="G58" t="str">
            <v>"МССУОР №2" - Динамо</v>
          </cell>
          <cell r="H58" t="str">
            <v>"МССУОР №2" - Динамо</v>
          </cell>
          <cell r="I58" t="str">
            <v>ГБПОУ "МССУОР №2" - Динамо</v>
          </cell>
          <cell r="K58" t="str">
            <v>"МССУОР №2" - Динамо</v>
          </cell>
        </row>
        <row r="59">
          <cell r="A59">
            <v>57</v>
          </cell>
        </row>
        <row r="60">
          <cell r="A60">
            <v>58</v>
          </cell>
        </row>
        <row r="61">
          <cell r="A61">
            <v>59</v>
          </cell>
        </row>
        <row r="62">
          <cell r="A62">
            <v>60</v>
          </cell>
        </row>
        <row r="63">
          <cell r="A63">
            <v>61</v>
          </cell>
          <cell r="B63">
            <v>10114988632</v>
          </cell>
          <cell r="C63" t="str">
            <v>ШИНКАРЕЦКИЙ Виталий Сергеевич</v>
          </cell>
          <cell r="D63">
            <v>38443</v>
          </cell>
          <cell r="E63" t="str">
            <v>КМС</v>
          </cell>
          <cell r="F63" t="str">
            <v>Московская область</v>
          </cell>
          <cell r="G63" t="str">
            <v>Московская область</v>
          </cell>
          <cell r="H63" t="str">
            <v>Московская область</v>
          </cell>
          <cell r="I63" t="str">
            <v>ГБУ ДО МО "СШОР ПО ВЕЛОСПОРТУ"</v>
          </cell>
          <cell r="K63" t="str">
            <v>Московская область</v>
          </cell>
        </row>
        <row r="64">
          <cell r="A64">
            <v>62</v>
          </cell>
          <cell r="B64">
            <v>10083879823</v>
          </cell>
          <cell r="C64" t="str">
            <v>САПРОНОВ Михаил Николаевич</v>
          </cell>
          <cell r="D64">
            <v>38312</v>
          </cell>
          <cell r="E64" t="str">
            <v>МС</v>
          </cell>
          <cell r="F64" t="str">
            <v>Московская область</v>
          </cell>
          <cell r="G64" t="str">
            <v>Московская область</v>
          </cell>
          <cell r="H64" t="str">
            <v>Московская область</v>
          </cell>
          <cell r="I64" t="str">
            <v>ГБУ ДО МО "СШОР ПО ВЕЛОСПОРТУ"</v>
          </cell>
          <cell r="K64" t="str">
            <v>Московская область</v>
          </cell>
        </row>
        <row r="65">
          <cell r="A65">
            <v>63</v>
          </cell>
          <cell r="B65">
            <v>10084014512</v>
          </cell>
          <cell r="C65" t="str">
            <v>ЕПИФАНОВ Вячеслав Алексеевич</v>
          </cell>
          <cell r="D65">
            <v>38388</v>
          </cell>
          <cell r="E65" t="str">
            <v>МС</v>
          </cell>
          <cell r="F65" t="str">
            <v>Московская область</v>
          </cell>
          <cell r="G65" t="str">
            <v>Московская область</v>
          </cell>
          <cell r="H65" t="str">
            <v>Московская область</v>
          </cell>
          <cell r="I65" t="str">
            <v>ГБУ ДО МО "СШОР ПО ВЕЛОСПОРТУ"</v>
          </cell>
          <cell r="K65" t="str">
            <v>Московская область</v>
          </cell>
        </row>
        <row r="66">
          <cell r="A66">
            <v>64</v>
          </cell>
          <cell r="B66">
            <v>10117352095</v>
          </cell>
          <cell r="C66" t="str">
            <v>САРГСЯН Адам Артёмович</v>
          </cell>
          <cell r="D66">
            <v>39313</v>
          </cell>
          <cell r="E66" t="str">
            <v>КМС</v>
          </cell>
          <cell r="F66" t="str">
            <v>Московская область</v>
          </cell>
          <cell r="G66" t="str">
            <v>Московская область</v>
          </cell>
          <cell r="H66" t="str">
            <v>Московская область</v>
          </cell>
          <cell r="I66" t="str">
            <v>ГБУ ДО МО "СШОР ПО ВЕЛОСПОРТУ"</v>
          </cell>
          <cell r="K66" t="str">
            <v>Московская область</v>
          </cell>
        </row>
        <row r="67">
          <cell r="A67">
            <v>65</v>
          </cell>
          <cell r="B67">
            <v>10123791481</v>
          </cell>
          <cell r="C67" t="str">
            <v>МАСЛЕННИКОВ Дмитрий Дмитриевич</v>
          </cell>
          <cell r="D67">
            <v>39252</v>
          </cell>
          <cell r="E67" t="str">
            <v>КМС</v>
          </cell>
          <cell r="F67" t="str">
            <v>Московская область</v>
          </cell>
          <cell r="G67" t="str">
            <v>Московская область</v>
          </cell>
          <cell r="H67" t="str">
            <v>Московская область</v>
          </cell>
          <cell r="I67" t="str">
            <v>ГБУ ДО МО "СШОР ПО ВЕЛОСПОРТУ"</v>
          </cell>
          <cell r="K67" t="str">
            <v>Московская область</v>
          </cell>
        </row>
        <row r="68">
          <cell r="A68">
            <v>66</v>
          </cell>
          <cell r="B68">
            <v>10128264494</v>
          </cell>
          <cell r="C68" t="str">
            <v>МИХАЙЛОВСКИЙ Владимир Александрович</v>
          </cell>
          <cell r="D68">
            <v>39568</v>
          </cell>
          <cell r="E68" t="str">
            <v>КМС</v>
          </cell>
          <cell r="F68" t="str">
            <v>Московская область</v>
          </cell>
          <cell r="G68" t="str">
            <v>Московская область</v>
          </cell>
          <cell r="H68" t="str">
            <v>Московская область</v>
          </cell>
          <cell r="I68" t="str">
            <v>ГБУ ДО МО "СШОР ПО ВЕЛОСПОРТУ"</v>
          </cell>
          <cell r="K68" t="str">
            <v>Московская область</v>
          </cell>
        </row>
        <row r="69">
          <cell r="A69">
            <v>67</v>
          </cell>
        </row>
        <row r="70">
          <cell r="A70">
            <v>68</v>
          </cell>
        </row>
        <row r="71">
          <cell r="A71">
            <v>69</v>
          </cell>
        </row>
        <row r="72">
          <cell r="A72">
            <v>70</v>
          </cell>
        </row>
        <row r="73">
          <cell r="A73">
            <v>71</v>
          </cell>
          <cell r="B73">
            <v>10010085960</v>
          </cell>
          <cell r="C73" t="str">
            <v>КИРЖАЙКИН Никита Александрович</v>
          </cell>
          <cell r="D73">
            <v>34246</v>
          </cell>
          <cell r="E73" t="str">
            <v>МС</v>
          </cell>
          <cell r="F73" t="str">
            <v>Узбекистан</v>
          </cell>
          <cell r="G73" t="str">
            <v>Узбекистан</v>
          </cell>
          <cell r="H73" t="str">
            <v>Узбекистан</v>
          </cell>
          <cell r="I73" t="str">
            <v>ГБУ РК "ЦСП СК РК", ГБУ ДО РК "СШОР по велосипедному спорту "Крым", БУ ОО СШ "Омская Академия велоспорта"</v>
          </cell>
          <cell r="K73" t="str">
            <v>Узбекистан</v>
          </cell>
        </row>
        <row r="74">
          <cell r="A74">
            <v>72</v>
          </cell>
          <cell r="B74">
            <v>10005747939</v>
          </cell>
          <cell r="C74" t="str">
            <v>ЕРШОВ Артур Станиславович</v>
          </cell>
          <cell r="D74">
            <v>32939</v>
          </cell>
          <cell r="E74" t="str">
            <v>ЗМС</v>
          </cell>
          <cell r="F74" t="str">
            <v>Узбекистан</v>
          </cell>
          <cell r="G74" t="str">
            <v>Узбекистан</v>
          </cell>
          <cell r="H74" t="str">
            <v>Узбекистан</v>
          </cell>
          <cell r="I74" t="str">
            <v>ГАУ ДО СО СШОР по велоспорту "Велогор"</v>
          </cell>
          <cell r="K74" t="str">
            <v>Узбекистан</v>
          </cell>
        </row>
        <row r="75">
          <cell r="A75">
            <v>73</v>
          </cell>
          <cell r="B75">
            <v>10055591488</v>
          </cell>
          <cell r="C75" t="str">
            <v>УЛЬЯНОВ Артем Евгеньевич</v>
          </cell>
          <cell r="D75">
            <v>37289</v>
          </cell>
          <cell r="E75" t="str">
            <v>МС</v>
          </cell>
          <cell r="F75" t="str">
            <v>Узбекистан</v>
          </cell>
          <cell r="G75" t="str">
            <v>Узбекистан</v>
          </cell>
          <cell r="H75" t="str">
            <v>Узбекистан</v>
          </cell>
          <cell r="I75" t="str">
            <v>ГАУ ДО СО СШОР по велоспорту "Велогор"</v>
          </cell>
          <cell r="K75" t="str">
            <v>Узбекистан</v>
          </cell>
        </row>
        <row r="76">
          <cell r="A76">
            <v>74</v>
          </cell>
          <cell r="C76" t="str">
            <v>АКПАРОВ Абдулложон Хабибуллаевич</v>
          </cell>
          <cell r="D76">
            <v>33235</v>
          </cell>
          <cell r="F76" t="str">
            <v>Узбекистан</v>
          </cell>
          <cell r="G76" t="str">
            <v>Узбекистан</v>
          </cell>
          <cell r="H76" t="str">
            <v>Узбекистан</v>
          </cell>
          <cell r="I76" t="str">
            <v>SOLOMON CYCLING TEAM</v>
          </cell>
          <cell r="K76" t="str">
            <v>Узбекистан</v>
          </cell>
        </row>
        <row r="77">
          <cell r="A77">
            <v>75</v>
          </cell>
          <cell r="B77">
            <v>10150431523</v>
          </cell>
          <cell r="C77" t="str">
            <v>НЕЙМАН Глеб Андреевич</v>
          </cell>
          <cell r="D77">
            <v>39669</v>
          </cell>
          <cell r="E77" t="str">
            <v>1 СР</v>
          </cell>
          <cell r="F77" t="str">
            <v>Узбекистан</v>
          </cell>
          <cell r="G77" t="str">
            <v>Узбекистан</v>
          </cell>
          <cell r="H77" t="str">
            <v>Узбекистан</v>
          </cell>
          <cell r="I77" t="str">
            <v>МАУ ДО СШ №8</v>
          </cell>
          <cell r="K77" t="str">
            <v>Узбекистан</v>
          </cell>
        </row>
        <row r="78">
          <cell r="A78">
            <v>76</v>
          </cell>
          <cell r="B78">
            <v>10091550301</v>
          </cell>
          <cell r="C78" t="str">
            <v>НИКОНОВ Александр Георгиевич</v>
          </cell>
          <cell r="D78">
            <v>38875</v>
          </cell>
          <cell r="E78" t="str">
            <v>МС</v>
          </cell>
          <cell r="F78" t="str">
            <v>Узбекистан</v>
          </cell>
          <cell r="G78" t="str">
            <v>Узбекистан</v>
          </cell>
          <cell r="H78" t="str">
            <v>Узбекистан</v>
          </cell>
          <cell r="I78" t="str">
            <v xml:space="preserve">Volga Union </v>
          </cell>
          <cell r="K78" t="str">
            <v>Узбекистан</v>
          </cell>
        </row>
        <row r="79">
          <cell r="A79">
            <v>77</v>
          </cell>
        </row>
        <row r="80">
          <cell r="A80">
            <v>78</v>
          </cell>
        </row>
        <row r="81">
          <cell r="A81">
            <v>79</v>
          </cell>
        </row>
        <row r="82">
          <cell r="A82">
            <v>80</v>
          </cell>
        </row>
        <row r="83">
          <cell r="A83">
            <v>81</v>
          </cell>
          <cell r="B83">
            <v>10058295869</v>
          </cell>
          <cell r="C83" t="str">
            <v>ШУЛЬЧЕНКО Никита Русланович</v>
          </cell>
          <cell r="D83">
            <v>36311</v>
          </cell>
          <cell r="E83" t="str">
            <v>МС</v>
          </cell>
          <cell r="F83" t="str">
            <v xml:space="preserve">Volga Union </v>
          </cell>
          <cell r="G83" t="str">
            <v xml:space="preserve">Volga Union </v>
          </cell>
          <cell r="H83" t="str">
            <v xml:space="preserve">Volga Union </v>
          </cell>
          <cell r="I83" t="str">
            <v>Volga Union, Самарская область</v>
          </cell>
          <cell r="K83" t="str">
            <v xml:space="preserve">Volga Union </v>
          </cell>
        </row>
        <row r="84">
          <cell r="A84">
            <v>82</v>
          </cell>
          <cell r="B84">
            <v>10036048517</v>
          </cell>
          <cell r="C84" t="str">
            <v>ОРЕХОВ Максим Алексеевич</v>
          </cell>
          <cell r="D84">
            <v>37682</v>
          </cell>
          <cell r="E84" t="str">
            <v>МС</v>
          </cell>
          <cell r="F84" t="str">
            <v xml:space="preserve">Volga Union </v>
          </cell>
          <cell r="G84" t="str">
            <v xml:space="preserve">Volga Union </v>
          </cell>
          <cell r="H84" t="str">
            <v xml:space="preserve">Volga Union </v>
          </cell>
          <cell r="I84" t="str">
            <v>Volga Union, Самарская область</v>
          </cell>
          <cell r="K84" t="str">
            <v xml:space="preserve">Volga Union </v>
          </cell>
        </row>
        <row r="85">
          <cell r="A85">
            <v>83</v>
          </cell>
          <cell r="B85">
            <v>10053688268</v>
          </cell>
          <cell r="C85" t="str">
            <v>МИЛЛЕР Кирилл Сергеевич</v>
          </cell>
          <cell r="D85">
            <v>37973</v>
          </cell>
          <cell r="E85" t="str">
            <v>МС</v>
          </cell>
          <cell r="F85" t="str">
            <v xml:space="preserve">Volga Union </v>
          </cell>
          <cell r="G85" t="str">
            <v xml:space="preserve">Volga Union </v>
          </cell>
          <cell r="H85" t="str">
            <v xml:space="preserve">Volga Union </v>
          </cell>
          <cell r="I85" t="str">
            <v>Volga Union, Самарская область</v>
          </cell>
          <cell r="K85" t="str">
            <v xml:space="preserve">Volga Union </v>
          </cell>
        </row>
        <row r="86">
          <cell r="A86">
            <v>84</v>
          </cell>
          <cell r="B86">
            <v>10084014613</v>
          </cell>
          <cell r="C86" t="str">
            <v>БЕЛОУСОВ Иван Сергеевич</v>
          </cell>
          <cell r="D86">
            <v>38853</v>
          </cell>
          <cell r="F86" t="str">
            <v xml:space="preserve">Volga Union </v>
          </cell>
          <cell r="G86" t="str">
            <v xml:space="preserve">Volga Union </v>
          </cell>
          <cell r="H86" t="str">
            <v xml:space="preserve">Volga Union </v>
          </cell>
          <cell r="I86" t="str">
            <v>Volga Union, Калининградская область</v>
          </cell>
          <cell r="K86" t="str">
            <v xml:space="preserve">Volga Union </v>
          </cell>
        </row>
        <row r="87">
          <cell r="A87">
            <v>85</v>
          </cell>
          <cell r="B87">
            <v>10014927270</v>
          </cell>
          <cell r="C87" t="str">
            <v>КУЛИКОВ Сергей Владимирович</v>
          </cell>
          <cell r="D87">
            <v>35369</v>
          </cell>
          <cell r="E87" t="str">
            <v>МС</v>
          </cell>
          <cell r="F87" t="str">
            <v xml:space="preserve">Volga Union </v>
          </cell>
          <cell r="G87" t="str">
            <v xml:space="preserve">Volga Union </v>
          </cell>
          <cell r="H87" t="str">
            <v xml:space="preserve">Volga Union </v>
          </cell>
          <cell r="I87" t="str">
            <v>Volga Union, Новосибирская область</v>
          </cell>
          <cell r="K87" t="str">
            <v xml:space="preserve">Volga Union </v>
          </cell>
        </row>
        <row r="88">
          <cell r="A88">
            <v>86</v>
          </cell>
          <cell r="B88">
            <v>10064624919</v>
          </cell>
          <cell r="C88" t="str">
            <v>СБАХИ Осама</v>
          </cell>
          <cell r="D88">
            <v>37259</v>
          </cell>
          <cell r="F88" t="str">
            <v xml:space="preserve">Volga Union </v>
          </cell>
          <cell r="G88" t="str">
            <v xml:space="preserve">Volga Union </v>
          </cell>
          <cell r="H88" t="str">
            <v xml:space="preserve">Volga Union </v>
          </cell>
          <cell r="I88" t="str">
            <v xml:space="preserve">Volga Union </v>
          </cell>
          <cell r="K88" t="str">
            <v xml:space="preserve">Volga Union </v>
          </cell>
        </row>
        <row r="89">
          <cell r="A89">
            <v>87</v>
          </cell>
        </row>
        <row r="90">
          <cell r="A90">
            <v>88</v>
          </cell>
        </row>
        <row r="91">
          <cell r="A91">
            <v>89</v>
          </cell>
        </row>
        <row r="92">
          <cell r="A92">
            <v>90</v>
          </cell>
        </row>
        <row r="93">
          <cell r="A93">
            <v>91</v>
          </cell>
          <cell r="C93" t="str">
            <v>АБДУЛЛА АЛЬ-Хаммади</v>
          </cell>
          <cell r="D93">
            <v>36555</v>
          </cell>
          <cell r="F93" t="str">
            <v>Abu Dhabi Cycling Club</v>
          </cell>
          <cell r="G93" t="str">
            <v>Abu Dhabi Cycling Club</v>
          </cell>
          <cell r="H93" t="str">
            <v>Abu Dhabi Cycling Club</v>
          </cell>
          <cell r="I93" t="str">
            <v>Abu Dhabi Cycling Club</v>
          </cell>
          <cell r="K93" t="str">
            <v>Abu Dhabi Cycling Club</v>
          </cell>
        </row>
        <row r="94">
          <cell r="A94">
            <v>92</v>
          </cell>
          <cell r="C94" t="str">
            <v>МОХАММЕД Альсабах</v>
          </cell>
          <cell r="D94">
            <v>35928</v>
          </cell>
          <cell r="F94" t="str">
            <v>Abu Dhabi Cycling Club</v>
          </cell>
          <cell r="G94" t="str">
            <v>Abu Dhabi Cycling Club</v>
          </cell>
          <cell r="H94" t="str">
            <v>Abu Dhabi Cycling Club</v>
          </cell>
          <cell r="I94" t="str">
            <v>Abu Dhabi Cycling Club</v>
          </cell>
          <cell r="K94" t="str">
            <v>Abu Dhabi Cycling Club</v>
          </cell>
        </row>
        <row r="95">
          <cell r="A95">
            <v>93</v>
          </cell>
          <cell r="C95" t="str">
            <v>АЛИ Алсабаг</v>
          </cell>
          <cell r="D95">
            <v>36906</v>
          </cell>
          <cell r="F95" t="str">
            <v>Abu Dhabi Cycling Club</v>
          </cell>
          <cell r="G95" t="str">
            <v>Abu Dhabi Cycling Club</v>
          </cell>
          <cell r="H95" t="str">
            <v>Abu Dhabi Cycling Club</v>
          </cell>
          <cell r="I95" t="str">
            <v>Abu Dhabi Cycling Club</v>
          </cell>
          <cell r="K95" t="str">
            <v>Abu Dhabi Cycling Club</v>
          </cell>
        </row>
        <row r="96">
          <cell r="A96">
            <v>94</v>
          </cell>
          <cell r="C96" t="str">
            <v>ХАМАД Аль-Мхереби</v>
          </cell>
          <cell r="D96">
            <v>39194</v>
          </cell>
          <cell r="F96" t="str">
            <v>Abu Dhabi Cycling Club</v>
          </cell>
          <cell r="G96" t="str">
            <v>Abu Dhabi Cycling Club</v>
          </cell>
          <cell r="H96" t="str">
            <v>Abu Dhabi Cycling Club</v>
          </cell>
          <cell r="I96" t="str">
            <v>Abu Dhabi Cycling Club</v>
          </cell>
          <cell r="K96" t="str">
            <v>Abu Dhabi Cycling Club</v>
          </cell>
        </row>
        <row r="97">
          <cell r="A97">
            <v>95</v>
          </cell>
          <cell r="C97" t="str">
            <v>ОМЕР Ахли</v>
          </cell>
          <cell r="D97">
            <v>34856</v>
          </cell>
          <cell r="F97" t="str">
            <v>Abu Dhabi Cycling Club</v>
          </cell>
          <cell r="G97" t="str">
            <v>Abu Dhabi Cycling Club</v>
          </cell>
          <cell r="H97" t="str">
            <v>Abu Dhabi Cycling Club</v>
          </cell>
          <cell r="I97" t="str">
            <v>Abu Dhabi Cycling Club</v>
          </cell>
          <cell r="K97" t="str">
            <v>Abu Dhabi Cycling Club</v>
          </cell>
        </row>
        <row r="98">
          <cell r="A98">
            <v>96</v>
          </cell>
        </row>
        <row r="99">
          <cell r="A99">
            <v>97</v>
          </cell>
        </row>
        <row r="100">
          <cell r="A100">
            <v>98</v>
          </cell>
        </row>
        <row r="101">
          <cell r="A101">
            <v>99</v>
          </cell>
        </row>
        <row r="102">
          <cell r="A102">
            <v>100</v>
          </cell>
        </row>
        <row r="103">
          <cell r="A103">
            <v>101</v>
          </cell>
          <cell r="B103">
            <v>10140538397</v>
          </cell>
          <cell r="C103" t="str">
            <v>ЧЖАН КИРИЛЛ</v>
          </cell>
          <cell r="D103">
            <v>39117</v>
          </cell>
          <cell r="E103" t="str">
            <v>МС</v>
          </cell>
          <cell r="F103" t="str">
            <v>ЦОП "Астана"</v>
          </cell>
          <cell r="G103" t="str">
            <v>ЦОП "Астана"</v>
          </cell>
          <cell r="H103" t="str">
            <v>ЦОП "Астана"</v>
          </cell>
          <cell r="I103" t="str">
            <v>ЦОП "Астана"</v>
          </cell>
          <cell r="K103" t="str">
            <v>ЦОП "Астана"</v>
          </cell>
        </row>
        <row r="104">
          <cell r="A104">
            <v>102</v>
          </cell>
          <cell r="B104">
            <v>10149096155</v>
          </cell>
          <cell r="C104" t="str">
            <v>ШЕВЦОВ ДАНИЛ</v>
          </cell>
          <cell r="D104">
            <v>39163</v>
          </cell>
          <cell r="E104" t="str">
            <v>КМС</v>
          </cell>
          <cell r="F104" t="str">
            <v>ЦОП "Астана"</v>
          </cell>
          <cell r="G104" t="str">
            <v>ЦОП "Астана"</v>
          </cell>
          <cell r="H104" t="str">
            <v>ЦОП "Астана"</v>
          </cell>
          <cell r="I104" t="str">
            <v>ЦОП "Астана"</v>
          </cell>
          <cell r="K104" t="str">
            <v>ЦОП "Астана"</v>
          </cell>
        </row>
        <row r="105">
          <cell r="A105">
            <v>103</v>
          </cell>
          <cell r="B105">
            <v>10138786469</v>
          </cell>
          <cell r="C105" t="str">
            <v>КУЙТЕНОВ МУРАТ</v>
          </cell>
          <cell r="D105">
            <v>39528</v>
          </cell>
          <cell r="E105" t="str">
            <v>КМС</v>
          </cell>
          <cell r="F105" t="str">
            <v>ЦОП "Астана"</v>
          </cell>
          <cell r="G105" t="str">
            <v>ЦОП "Астана"</v>
          </cell>
          <cell r="H105" t="str">
            <v>ЦОП "Астана"</v>
          </cell>
          <cell r="I105" t="str">
            <v>ЦОП "Астана"</v>
          </cell>
          <cell r="K105" t="str">
            <v>ЦОП "Астана"</v>
          </cell>
        </row>
        <row r="106">
          <cell r="A106">
            <v>104</v>
          </cell>
          <cell r="B106">
            <v>10138752117</v>
          </cell>
          <cell r="C106" t="str">
            <v>ВАЛИЕВ АЛЬМИР</v>
          </cell>
          <cell r="D106">
            <v>39484</v>
          </cell>
          <cell r="E106" t="str">
            <v>КМС</v>
          </cell>
          <cell r="F106" t="str">
            <v>ЦОП "Астана"</v>
          </cell>
          <cell r="G106" t="str">
            <v>ЦОП "Астана"</v>
          </cell>
          <cell r="H106" t="str">
            <v>ЦОП "Астана"</v>
          </cell>
          <cell r="I106" t="str">
            <v>ЦОП "Астана"</v>
          </cell>
          <cell r="K106" t="str">
            <v>ЦОП "Астана"</v>
          </cell>
        </row>
        <row r="107">
          <cell r="A107">
            <v>105</v>
          </cell>
          <cell r="B107">
            <v>10139599552</v>
          </cell>
          <cell r="C107" t="str">
            <v>АЗАМАТУЛЫ ФАЙЗОЛЛА</v>
          </cell>
          <cell r="D107">
            <v>39492</v>
          </cell>
          <cell r="E107" t="str">
            <v>КМС</v>
          </cell>
          <cell r="F107" t="str">
            <v>ЦОП "Астана"</v>
          </cell>
          <cell r="G107" t="str">
            <v>ЦОП "Астана"</v>
          </cell>
          <cell r="H107" t="str">
            <v>ЦОП "Астана"</v>
          </cell>
          <cell r="I107" t="str">
            <v>ЦОП "Астана"</v>
          </cell>
          <cell r="K107" t="str">
            <v>ЦОП "Астана"</v>
          </cell>
        </row>
        <row r="108">
          <cell r="A108">
            <v>106</v>
          </cell>
          <cell r="B108">
            <v>10158068655</v>
          </cell>
          <cell r="C108" t="str">
            <v>МАХСУТОВ РУСЛАН</v>
          </cell>
          <cell r="D108">
            <v>39529</v>
          </cell>
          <cell r="E108" t="str">
            <v>КМС</v>
          </cell>
          <cell r="F108" t="str">
            <v>ЦОП "Астана"</v>
          </cell>
          <cell r="G108" t="str">
            <v>ЦОП "Астана"</v>
          </cell>
          <cell r="H108" t="str">
            <v>ЦОП "Астана"</v>
          </cell>
          <cell r="I108" t="str">
            <v>ЦОП "Астана"</v>
          </cell>
          <cell r="K108" t="str">
            <v>ЦОП "Астана"</v>
          </cell>
        </row>
        <row r="109">
          <cell r="A109">
            <v>107</v>
          </cell>
        </row>
        <row r="110">
          <cell r="A110">
            <v>108</v>
          </cell>
        </row>
        <row r="111">
          <cell r="A111">
            <v>109</v>
          </cell>
        </row>
        <row r="112">
          <cell r="A112">
            <v>110</v>
          </cell>
        </row>
        <row r="113">
          <cell r="A113">
            <v>111</v>
          </cell>
          <cell r="B113">
            <v>10014587063</v>
          </cell>
          <cell r="C113" t="str">
            <v>ШЕВЧЕНКО Сергей Владимирович</v>
          </cell>
          <cell r="D113">
            <v>35886</v>
          </cell>
          <cell r="E113" t="str">
            <v>МСМК</v>
          </cell>
          <cell r="F113" t="str">
            <v>Велосипедный клуб "Минск"</v>
          </cell>
          <cell r="G113" t="str">
            <v>Велосипедный клуб "Минск"</v>
          </cell>
          <cell r="H113" t="str">
            <v>Велосипедный клуб "Минск"</v>
          </cell>
          <cell r="I113" t="str">
            <v>Велосипедный клуб "Минск"</v>
          </cell>
          <cell r="K113" t="str">
            <v>Велосипедный клуб "Минск"</v>
          </cell>
        </row>
        <row r="114">
          <cell r="A114">
            <v>112</v>
          </cell>
          <cell r="B114">
            <v>10009713118</v>
          </cell>
          <cell r="C114" t="str">
            <v>ГОРОХОВИК Владимир Сергеевич</v>
          </cell>
          <cell r="D114">
            <v>34720</v>
          </cell>
          <cell r="E114" t="str">
            <v>МСМК</v>
          </cell>
          <cell r="F114" t="str">
            <v>Велосипедный клуб "Минск"</v>
          </cell>
          <cell r="G114" t="str">
            <v>Велосипедный клуб "Минск"</v>
          </cell>
          <cell r="H114" t="str">
            <v>Велосипедный клуб "Минск"</v>
          </cell>
          <cell r="I114" t="str">
            <v>Велосипедный клуб "Минск"</v>
          </cell>
          <cell r="K114" t="str">
            <v>Велосипедный клуб "Минск"</v>
          </cell>
        </row>
        <row r="115">
          <cell r="A115">
            <v>113</v>
          </cell>
          <cell r="B115">
            <v>10009049373</v>
          </cell>
          <cell r="C115" t="str">
            <v>СТРОКОВ Василий Павлович</v>
          </cell>
          <cell r="D115">
            <v>34981</v>
          </cell>
          <cell r="E115" t="str">
            <v>МСМК</v>
          </cell>
          <cell r="F115" t="str">
            <v>Велосипедный клуб "Минск"</v>
          </cell>
          <cell r="G115" t="str">
            <v>Велосипедный клуб "Минск"</v>
          </cell>
          <cell r="H115" t="str">
            <v>Велосипедный клуб "Минск"</v>
          </cell>
          <cell r="I115" t="str">
            <v>Велосипедный клуб "Минск"</v>
          </cell>
          <cell r="K115" t="str">
            <v>Велосипедный клуб "Минск"</v>
          </cell>
        </row>
        <row r="116">
          <cell r="A116">
            <v>114</v>
          </cell>
          <cell r="B116">
            <v>10073754134</v>
          </cell>
          <cell r="C116" t="str">
            <v>КАМИНСКИЙ Захар Сергеевич</v>
          </cell>
          <cell r="D116">
            <v>37494</v>
          </cell>
          <cell r="E116" t="str">
            <v>МС</v>
          </cell>
          <cell r="F116" t="str">
            <v>Велосипедный клуб "Минск"</v>
          </cell>
          <cell r="G116" t="str">
            <v>Велосипедный клуб "Минск"</v>
          </cell>
          <cell r="H116" t="str">
            <v>Велосипедный клуб "Минск"</v>
          </cell>
          <cell r="I116" t="str">
            <v>Велосипедный клуб "Минск"</v>
          </cell>
          <cell r="K116" t="str">
            <v>Велосипедный клуб "Минск"</v>
          </cell>
        </row>
        <row r="117">
          <cell r="A117">
            <v>115</v>
          </cell>
          <cell r="B117">
            <v>10009166682</v>
          </cell>
          <cell r="C117" t="str">
            <v>КОРОЛЕК Евгений Сергеевич</v>
          </cell>
          <cell r="D117">
            <v>35225</v>
          </cell>
          <cell r="E117" t="str">
            <v>МСМК</v>
          </cell>
          <cell r="F117" t="str">
            <v>Велосипедный клуб "Минск"</v>
          </cell>
          <cell r="G117" t="str">
            <v>Велосипедный клуб "Минск"</v>
          </cell>
          <cell r="H117" t="str">
            <v>Велосипедный клуб "Минск"</v>
          </cell>
          <cell r="I117" t="str">
            <v>Велосипедный клуб "Минск"</v>
          </cell>
          <cell r="K117" t="str">
            <v>Велосипедный клуб "Минск"</v>
          </cell>
        </row>
        <row r="118">
          <cell r="A118">
            <v>116</v>
          </cell>
          <cell r="B118">
            <v>10008705227</v>
          </cell>
          <cell r="C118" t="str">
            <v>СТАШ Мамыр Басам</v>
          </cell>
          <cell r="D118">
            <v>34093</v>
          </cell>
          <cell r="E118" t="str">
            <v>МСМК</v>
          </cell>
          <cell r="F118" t="str">
            <v>Велосипедный клуб "Минск"</v>
          </cell>
          <cell r="G118" t="str">
            <v>Велосипедный клуб "Минск"</v>
          </cell>
          <cell r="H118" t="str">
            <v>Велосипедный клуб "Минск"</v>
          </cell>
          <cell r="I118" t="str">
            <v>Велосипедный клуб "Минск"</v>
          </cell>
          <cell r="K118" t="str">
            <v>Велосипедный клуб "Минск"</v>
          </cell>
        </row>
        <row r="119">
          <cell r="A119">
            <v>117</v>
          </cell>
        </row>
        <row r="120">
          <cell r="A120">
            <v>118</v>
          </cell>
        </row>
        <row r="121">
          <cell r="A121">
            <v>119</v>
          </cell>
        </row>
        <row r="122">
          <cell r="A122">
            <v>120</v>
          </cell>
        </row>
        <row r="123">
          <cell r="A123">
            <v>121</v>
          </cell>
          <cell r="B123">
            <v>10123564341</v>
          </cell>
          <cell r="C123" t="str">
            <v>КЕЗЕРЕВ Николай Дмитриевич</v>
          </cell>
          <cell r="D123">
            <v>39672</v>
          </cell>
          <cell r="E123" t="str">
            <v>КМС</v>
          </cell>
          <cell r="F123" t="str">
            <v>Ленинградская область</v>
          </cell>
          <cell r="G123" t="str">
            <v>Ленинградская область</v>
          </cell>
          <cell r="H123" t="str">
            <v>Ленинградская область</v>
          </cell>
          <cell r="I123" t="str">
            <v>МБУДО СШОР "Фаворит"</v>
          </cell>
          <cell r="K123" t="str">
            <v>Ленинградская область</v>
          </cell>
        </row>
        <row r="124">
          <cell r="A124">
            <v>122</v>
          </cell>
          <cell r="B124">
            <v>10111627378</v>
          </cell>
          <cell r="C124" t="str">
            <v>ДЕМИРЧЯН Артак Дереникович</v>
          </cell>
          <cell r="D124">
            <v>39242</v>
          </cell>
          <cell r="E124" t="str">
            <v>КМС</v>
          </cell>
          <cell r="F124" t="str">
            <v>Ленинградская область</v>
          </cell>
          <cell r="G124" t="str">
            <v>Ленинградская область</v>
          </cell>
          <cell r="H124" t="str">
            <v>Ленинградская область</v>
          </cell>
          <cell r="I124" t="str">
            <v>МБУДО СШОР "Фаворит"</v>
          </cell>
          <cell r="K124" t="str">
            <v>Ленинградская область</v>
          </cell>
        </row>
        <row r="125">
          <cell r="A125">
            <v>123</v>
          </cell>
          <cell r="B125">
            <v>10105740690</v>
          </cell>
          <cell r="C125" t="str">
            <v>ФАУЗИ Андреас</v>
          </cell>
          <cell r="D125">
            <v>38669</v>
          </cell>
          <cell r="E125" t="str">
            <v>КМС</v>
          </cell>
          <cell r="F125" t="str">
            <v>Ленинградская область</v>
          </cell>
          <cell r="G125" t="str">
            <v>Ленинградская область</v>
          </cell>
          <cell r="H125" t="str">
            <v>Ленинградская область</v>
          </cell>
          <cell r="I125" t="str">
            <v>МБУДО СШОР "Фаворит"</v>
          </cell>
          <cell r="K125" t="str">
            <v>Ленинградская область</v>
          </cell>
        </row>
        <row r="126">
          <cell r="A126">
            <v>124</v>
          </cell>
          <cell r="B126">
            <v>10119333525</v>
          </cell>
          <cell r="C126" t="str">
            <v>ПЕРЕПЕЛИЦА Вадим Александрович</v>
          </cell>
          <cell r="D126">
            <v>38655</v>
          </cell>
          <cell r="E126" t="str">
            <v>МС</v>
          </cell>
          <cell r="F126" t="str">
            <v>Ленинградская область</v>
          </cell>
          <cell r="G126" t="str">
            <v>Ленинградская область</v>
          </cell>
          <cell r="H126" t="str">
            <v>Ленинградская область</v>
          </cell>
          <cell r="I126" t="str">
            <v>ГБУ ДО КК "СШОР по велосипедному спорту"</v>
          </cell>
          <cell r="K126" t="str">
            <v>Ленинградская область</v>
          </cell>
        </row>
        <row r="127">
          <cell r="A127">
            <v>125</v>
          </cell>
          <cell r="B127">
            <v>10036060742</v>
          </cell>
          <cell r="C127" t="str">
            <v>АНИСИМОВ Иван Николаевич</v>
          </cell>
          <cell r="D127">
            <v>37731</v>
          </cell>
          <cell r="E127" t="str">
            <v>МС</v>
          </cell>
          <cell r="F127" t="str">
            <v>Ленинградская область</v>
          </cell>
          <cell r="G127" t="str">
            <v>Ленинградская область</v>
          </cell>
          <cell r="H127" t="str">
            <v>Ленинградская область</v>
          </cell>
          <cell r="K127" t="str">
            <v>Ленинградская область</v>
          </cell>
        </row>
        <row r="128">
          <cell r="A128">
            <v>126</v>
          </cell>
          <cell r="B128">
            <v>10036019013</v>
          </cell>
          <cell r="C128" t="str">
            <v>ЩЕГОЛЬКОВ Илья Андреевич</v>
          </cell>
          <cell r="D128">
            <v>37410</v>
          </cell>
          <cell r="E128" t="str">
            <v>МСМК</v>
          </cell>
          <cell r="F128" t="str">
            <v>Ленинградская область</v>
          </cell>
          <cell r="G128" t="str">
            <v>Ленинградская область</v>
          </cell>
          <cell r="H128" t="str">
            <v>Ленинградская область</v>
          </cell>
          <cell r="K128" t="str">
            <v>Ленинградская область</v>
          </cell>
        </row>
        <row r="129">
          <cell r="A129">
            <v>127</v>
          </cell>
        </row>
        <row r="130">
          <cell r="A130">
            <v>128</v>
          </cell>
        </row>
        <row r="131">
          <cell r="A131">
            <v>129</v>
          </cell>
        </row>
        <row r="132">
          <cell r="A132">
            <v>130</v>
          </cell>
        </row>
        <row r="133">
          <cell r="A133">
            <v>131</v>
          </cell>
          <cell r="B133">
            <v>10081585569</v>
          </cell>
          <cell r="C133" t="str">
            <v>САВЛЮК Евгений Юрьевич</v>
          </cell>
          <cell r="D133">
            <v>38679</v>
          </cell>
          <cell r="E133" t="str">
            <v>МС</v>
          </cell>
          <cell r="F133" t="str">
            <v>VIVA ROVAR ART</v>
          </cell>
          <cell r="G133" t="str">
            <v>VIVA ROVAR ART</v>
          </cell>
          <cell r="H133" t="str">
            <v>VIVA ROVAR ART</v>
          </cell>
          <cell r="I133" t="str">
            <v>БОКЦОР</v>
          </cell>
          <cell r="K133" t="str">
            <v>VIVA ROVAR ART</v>
          </cell>
        </row>
        <row r="134">
          <cell r="A134">
            <v>132</v>
          </cell>
          <cell r="B134">
            <v>10085146580</v>
          </cell>
          <cell r="C134" t="str">
            <v>БОРИСЮК Иван Дмитриевич</v>
          </cell>
          <cell r="D134">
            <v>37998</v>
          </cell>
          <cell r="E134" t="str">
            <v>МС</v>
          </cell>
          <cell r="F134" t="str">
            <v>VIVA ROVAR ART</v>
          </cell>
          <cell r="G134" t="str">
            <v>VIVA ROVAR ART</v>
          </cell>
          <cell r="H134" t="str">
            <v>VIVA ROVAR ART</v>
          </cell>
          <cell r="I134" t="str">
            <v>БОКЦОР</v>
          </cell>
          <cell r="K134" t="str">
            <v>VIVA ROVAR ART</v>
          </cell>
        </row>
        <row r="135">
          <cell r="A135">
            <v>133</v>
          </cell>
          <cell r="B135">
            <v>10092735216</v>
          </cell>
          <cell r="C135" t="str">
            <v>МАЛЫШКО Максим Казимирович</v>
          </cell>
          <cell r="D135">
            <v>38444</v>
          </cell>
          <cell r="E135" t="str">
            <v>МС</v>
          </cell>
          <cell r="F135" t="str">
            <v>VIVA ROVAR ART</v>
          </cell>
          <cell r="G135" t="str">
            <v>VIVA ROVAR ART</v>
          </cell>
          <cell r="H135" t="str">
            <v>VIVA ROVAR ART</v>
          </cell>
          <cell r="I135" t="str">
            <v>БОКЦОР</v>
          </cell>
          <cell r="K135" t="str">
            <v>VIVA ROVAR ART</v>
          </cell>
        </row>
        <row r="136">
          <cell r="A136">
            <v>134</v>
          </cell>
          <cell r="B136">
            <v>10007174344</v>
          </cell>
          <cell r="C136" t="str">
            <v>ЛУИШ Винсент</v>
          </cell>
          <cell r="D136">
            <v>33773</v>
          </cell>
          <cell r="F136" t="str">
            <v>VIVA ROVAR ART</v>
          </cell>
          <cell r="G136" t="str">
            <v>VIVA ROVAR ART</v>
          </cell>
          <cell r="H136" t="str">
            <v>VIVA ROVAR ART</v>
          </cell>
          <cell r="I136" t="str">
            <v>БОКЦОР</v>
          </cell>
          <cell r="K136" t="str">
            <v>VIVA ROVAR ART</v>
          </cell>
        </row>
        <row r="137">
          <cell r="A137">
            <v>135</v>
          </cell>
        </row>
        <row r="138">
          <cell r="A138">
            <v>136</v>
          </cell>
        </row>
        <row r="139">
          <cell r="A139">
            <v>137</v>
          </cell>
        </row>
        <row r="140">
          <cell r="A140">
            <v>138</v>
          </cell>
        </row>
        <row r="141">
          <cell r="A141">
            <v>139</v>
          </cell>
        </row>
        <row r="142">
          <cell r="A142">
            <v>140</v>
          </cell>
        </row>
        <row r="143">
          <cell r="A143">
            <v>141</v>
          </cell>
        </row>
        <row r="144">
          <cell r="A144">
            <v>142</v>
          </cell>
        </row>
        <row r="145">
          <cell r="A145">
            <v>143</v>
          </cell>
        </row>
        <row r="146">
          <cell r="A146">
            <v>144</v>
          </cell>
        </row>
        <row r="147">
          <cell r="A147">
            <v>145</v>
          </cell>
        </row>
        <row r="148">
          <cell r="A148">
            <v>146</v>
          </cell>
        </row>
        <row r="149">
          <cell r="A149">
            <v>147</v>
          </cell>
        </row>
        <row r="150">
          <cell r="A150">
            <v>148</v>
          </cell>
        </row>
        <row r="151">
          <cell r="A151">
            <v>149</v>
          </cell>
        </row>
        <row r="152">
          <cell r="A152">
            <v>150</v>
          </cell>
        </row>
        <row r="153">
          <cell r="A153">
            <v>151</v>
          </cell>
        </row>
        <row r="154">
          <cell r="A154">
            <v>152</v>
          </cell>
        </row>
        <row r="155">
          <cell r="A155">
            <v>153</v>
          </cell>
        </row>
        <row r="156">
          <cell r="A156">
            <v>154</v>
          </cell>
        </row>
        <row r="157">
          <cell r="A157">
            <v>155</v>
          </cell>
        </row>
        <row r="158">
          <cell r="A158">
            <v>156</v>
          </cell>
        </row>
        <row r="159">
          <cell r="A159">
            <v>157</v>
          </cell>
        </row>
        <row r="160">
          <cell r="A160">
            <v>158</v>
          </cell>
        </row>
        <row r="161">
          <cell r="A161">
            <v>159</v>
          </cell>
        </row>
        <row r="162">
          <cell r="A162">
            <v>160</v>
          </cell>
        </row>
        <row r="163">
          <cell r="A163">
            <v>161</v>
          </cell>
        </row>
        <row r="164">
          <cell r="A164">
            <v>162</v>
          </cell>
        </row>
        <row r="165">
          <cell r="A165">
            <v>163</v>
          </cell>
        </row>
        <row r="166">
          <cell r="A166">
            <v>164</v>
          </cell>
        </row>
        <row r="167">
          <cell r="A167">
            <v>165</v>
          </cell>
        </row>
        <row r="168">
          <cell r="A168">
            <v>166</v>
          </cell>
        </row>
        <row r="169">
          <cell r="A169">
            <v>167</v>
          </cell>
        </row>
        <row r="170">
          <cell r="A170">
            <v>168</v>
          </cell>
        </row>
        <row r="171">
          <cell r="A171">
            <v>169</v>
          </cell>
        </row>
        <row r="172">
          <cell r="A172">
            <v>170</v>
          </cell>
        </row>
        <row r="173">
          <cell r="A173">
            <v>171</v>
          </cell>
        </row>
        <row r="174">
          <cell r="A174">
            <v>172</v>
          </cell>
        </row>
        <row r="175">
          <cell r="A175">
            <v>173</v>
          </cell>
        </row>
        <row r="176">
          <cell r="A176">
            <v>174</v>
          </cell>
        </row>
        <row r="177">
          <cell r="A177">
            <v>175</v>
          </cell>
        </row>
        <row r="178">
          <cell r="A178">
            <v>176</v>
          </cell>
        </row>
        <row r="179">
          <cell r="A179">
            <v>177</v>
          </cell>
        </row>
        <row r="180">
          <cell r="A180">
            <v>178</v>
          </cell>
        </row>
        <row r="181">
          <cell r="A181">
            <v>179</v>
          </cell>
        </row>
        <row r="182">
          <cell r="A182">
            <v>180</v>
          </cell>
        </row>
        <row r="183">
          <cell r="A183">
            <v>181</v>
          </cell>
        </row>
        <row r="184">
          <cell r="A184">
            <v>182</v>
          </cell>
        </row>
        <row r="185">
          <cell r="A185">
            <v>183</v>
          </cell>
        </row>
        <row r="186">
          <cell r="A186">
            <v>184</v>
          </cell>
        </row>
        <row r="187">
          <cell r="A187">
            <v>185</v>
          </cell>
        </row>
        <row r="188">
          <cell r="A188">
            <v>186</v>
          </cell>
        </row>
        <row r="189">
          <cell r="A189">
            <v>187</v>
          </cell>
        </row>
        <row r="190">
          <cell r="A190">
            <v>188</v>
          </cell>
        </row>
        <row r="191">
          <cell r="A191">
            <v>189</v>
          </cell>
        </row>
        <row r="192">
          <cell r="A192">
            <v>190</v>
          </cell>
        </row>
        <row r="193">
          <cell r="A193">
            <v>191</v>
          </cell>
        </row>
        <row r="194">
          <cell r="A194">
            <v>192</v>
          </cell>
        </row>
        <row r="195">
          <cell r="A195">
            <v>193</v>
          </cell>
        </row>
        <row r="196">
          <cell r="A196">
            <v>194</v>
          </cell>
        </row>
        <row r="197">
          <cell r="A197">
            <v>195</v>
          </cell>
        </row>
        <row r="198">
          <cell r="A198">
            <v>196</v>
          </cell>
        </row>
        <row r="199">
          <cell r="A199">
            <v>197</v>
          </cell>
        </row>
        <row r="200">
          <cell r="A200">
            <v>198</v>
          </cell>
        </row>
        <row r="201">
          <cell r="A201">
            <v>199</v>
          </cell>
        </row>
        <row r="202">
          <cell r="A202">
            <v>200</v>
          </cell>
        </row>
        <row r="203">
          <cell r="A203">
            <v>201</v>
          </cell>
        </row>
        <row r="204">
          <cell r="A204">
            <v>202</v>
          </cell>
        </row>
        <row r="205">
          <cell r="A205">
            <v>203</v>
          </cell>
        </row>
        <row r="206">
          <cell r="A206">
            <v>204</v>
          </cell>
        </row>
        <row r="207">
          <cell r="A207">
            <v>205</v>
          </cell>
        </row>
        <row r="208">
          <cell r="A208">
            <v>206</v>
          </cell>
        </row>
        <row r="209">
          <cell r="A209">
            <v>207</v>
          </cell>
        </row>
        <row r="210">
          <cell r="A210">
            <v>208</v>
          </cell>
        </row>
        <row r="211">
          <cell r="A211">
            <v>209</v>
          </cell>
        </row>
        <row r="212">
          <cell r="A212">
            <v>210</v>
          </cell>
        </row>
        <row r="213">
          <cell r="A213">
            <v>211</v>
          </cell>
        </row>
        <row r="214">
          <cell r="A214">
            <v>212</v>
          </cell>
        </row>
        <row r="215">
          <cell r="A215">
            <v>213</v>
          </cell>
        </row>
        <row r="216">
          <cell r="A216">
            <v>214</v>
          </cell>
        </row>
        <row r="217">
          <cell r="A217">
            <v>215</v>
          </cell>
        </row>
        <row r="218">
          <cell r="A218">
            <v>216</v>
          </cell>
        </row>
        <row r="219">
          <cell r="A219">
            <v>217</v>
          </cell>
        </row>
        <row r="220">
          <cell r="A220">
            <v>218</v>
          </cell>
        </row>
        <row r="221">
          <cell r="A221">
            <v>219</v>
          </cell>
        </row>
        <row r="222">
          <cell r="A222">
            <v>220</v>
          </cell>
        </row>
        <row r="223">
          <cell r="A223">
            <v>221</v>
          </cell>
        </row>
        <row r="224">
          <cell r="A224">
            <v>222</v>
          </cell>
        </row>
        <row r="225">
          <cell r="A225">
            <v>223</v>
          </cell>
        </row>
        <row r="226">
          <cell r="A226">
            <v>224</v>
          </cell>
        </row>
        <row r="227">
          <cell r="A227">
            <v>225</v>
          </cell>
        </row>
        <row r="228">
          <cell r="A228">
            <v>226</v>
          </cell>
        </row>
        <row r="229">
          <cell r="A229">
            <v>227</v>
          </cell>
        </row>
        <row r="230">
          <cell r="A230">
            <v>228</v>
          </cell>
        </row>
        <row r="231">
          <cell r="A231">
            <v>229</v>
          </cell>
        </row>
        <row r="232">
          <cell r="A232">
            <v>230</v>
          </cell>
        </row>
        <row r="233">
          <cell r="A233">
            <v>231</v>
          </cell>
        </row>
        <row r="234">
          <cell r="A234">
            <v>232</v>
          </cell>
        </row>
        <row r="235">
          <cell r="A235">
            <v>233</v>
          </cell>
        </row>
        <row r="236">
          <cell r="A236">
            <v>234</v>
          </cell>
        </row>
        <row r="237">
          <cell r="A237">
            <v>235</v>
          </cell>
        </row>
        <row r="238">
          <cell r="A238">
            <v>236</v>
          </cell>
        </row>
        <row r="239">
          <cell r="A239">
            <v>237</v>
          </cell>
        </row>
        <row r="240">
          <cell r="A240">
            <v>238</v>
          </cell>
        </row>
        <row r="241">
          <cell r="A241">
            <v>239</v>
          </cell>
        </row>
        <row r="242">
          <cell r="A242">
            <v>240</v>
          </cell>
        </row>
        <row r="243">
          <cell r="A243">
            <v>241</v>
          </cell>
        </row>
        <row r="244">
          <cell r="A244">
            <v>242</v>
          </cell>
        </row>
        <row r="245">
          <cell r="A245">
            <v>243</v>
          </cell>
        </row>
        <row r="246">
          <cell r="A246">
            <v>244</v>
          </cell>
        </row>
        <row r="247">
          <cell r="A247">
            <v>245</v>
          </cell>
        </row>
        <row r="248">
          <cell r="A248">
            <v>246</v>
          </cell>
        </row>
        <row r="249">
          <cell r="A249">
            <v>247</v>
          </cell>
        </row>
        <row r="250">
          <cell r="A250">
            <v>248</v>
          </cell>
        </row>
        <row r="251">
          <cell r="A251">
            <v>249</v>
          </cell>
        </row>
        <row r="252">
          <cell r="A252">
            <v>250</v>
          </cell>
        </row>
        <row r="253">
          <cell r="A253">
            <v>251</v>
          </cell>
        </row>
        <row r="254">
          <cell r="A254">
            <v>252</v>
          </cell>
        </row>
        <row r="255">
          <cell r="A255">
            <v>253</v>
          </cell>
        </row>
        <row r="256">
          <cell r="A256">
            <v>254</v>
          </cell>
        </row>
        <row r="257">
          <cell r="A257">
            <v>255</v>
          </cell>
        </row>
        <row r="258">
          <cell r="A258">
            <v>256</v>
          </cell>
        </row>
        <row r="259">
          <cell r="A259">
            <v>257</v>
          </cell>
        </row>
        <row r="260">
          <cell r="A260">
            <v>258</v>
          </cell>
        </row>
        <row r="261">
          <cell r="A261">
            <v>259</v>
          </cell>
        </row>
        <row r="262">
          <cell r="A262">
            <v>260</v>
          </cell>
        </row>
        <row r="263">
          <cell r="A263">
            <v>261</v>
          </cell>
        </row>
        <row r="264">
          <cell r="A264">
            <v>262</v>
          </cell>
        </row>
        <row r="265">
          <cell r="A265">
            <v>263</v>
          </cell>
        </row>
        <row r="266">
          <cell r="A266">
            <v>264</v>
          </cell>
        </row>
        <row r="267">
          <cell r="A267">
            <v>265</v>
          </cell>
        </row>
        <row r="268">
          <cell r="A268">
            <v>266</v>
          </cell>
        </row>
        <row r="269">
          <cell r="A269">
            <v>267</v>
          </cell>
        </row>
        <row r="270">
          <cell r="A270">
            <v>268</v>
          </cell>
        </row>
        <row r="271">
          <cell r="A271">
            <v>269</v>
          </cell>
        </row>
        <row r="272">
          <cell r="A272">
            <v>270</v>
          </cell>
        </row>
        <row r="273">
          <cell r="A273">
            <v>271</v>
          </cell>
        </row>
        <row r="274">
          <cell r="A274">
            <v>272</v>
          </cell>
        </row>
        <row r="275">
          <cell r="A275">
            <v>273</v>
          </cell>
        </row>
        <row r="276">
          <cell r="A276">
            <v>274</v>
          </cell>
        </row>
        <row r="277">
          <cell r="A277">
            <v>275</v>
          </cell>
        </row>
        <row r="278">
          <cell r="A278">
            <v>276</v>
          </cell>
        </row>
        <row r="279">
          <cell r="A279">
            <v>277</v>
          </cell>
        </row>
        <row r="280">
          <cell r="A280">
            <v>278</v>
          </cell>
        </row>
        <row r="281">
          <cell r="A281">
            <v>279</v>
          </cell>
        </row>
        <row r="282">
          <cell r="A282">
            <v>280</v>
          </cell>
        </row>
        <row r="283">
          <cell r="A283">
            <v>281</v>
          </cell>
        </row>
        <row r="284">
          <cell r="A284">
            <v>282</v>
          </cell>
        </row>
        <row r="285">
          <cell r="A285">
            <v>283</v>
          </cell>
        </row>
        <row r="286">
          <cell r="A286">
            <v>284</v>
          </cell>
        </row>
        <row r="287">
          <cell r="A287">
            <v>285</v>
          </cell>
        </row>
        <row r="288">
          <cell r="A288">
            <v>286</v>
          </cell>
        </row>
        <row r="289">
          <cell r="A289">
            <v>287</v>
          </cell>
        </row>
        <row r="290">
          <cell r="A290">
            <v>288</v>
          </cell>
        </row>
        <row r="291">
          <cell r="A291">
            <v>289</v>
          </cell>
        </row>
        <row r="292">
          <cell r="A292">
            <v>290</v>
          </cell>
        </row>
        <row r="293">
          <cell r="A293">
            <v>291</v>
          </cell>
        </row>
        <row r="294">
          <cell r="A294">
            <v>292</v>
          </cell>
        </row>
        <row r="295">
          <cell r="A295">
            <v>293</v>
          </cell>
        </row>
        <row r="296">
          <cell r="A296">
            <v>294</v>
          </cell>
        </row>
        <row r="297">
          <cell r="A297">
            <v>295</v>
          </cell>
        </row>
        <row r="298">
          <cell r="A298">
            <v>296</v>
          </cell>
        </row>
        <row r="299">
          <cell r="A299">
            <v>297</v>
          </cell>
        </row>
        <row r="300">
          <cell r="A300">
            <v>298</v>
          </cell>
        </row>
        <row r="301">
          <cell r="A301">
            <v>299</v>
          </cell>
        </row>
        <row r="302">
          <cell r="A302">
            <v>300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A6" t="str">
            <v>МЕЖДУНАРОДНЫЕ СОРЕВНОВАНИЯ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L116"/>
  <sheetViews>
    <sheetView tabSelected="1" view="pageBreakPreview" zoomScaleNormal="100" zoomScaleSheetLayoutView="100" workbookViewId="0">
      <selection activeCell="F23" sqref="F23"/>
    </sheetView>
  </sheetViews>
  <sheetFormatPr defaultColWidth="9.08984375" defaultRowHeight="13" x14ac:dyDescent="0.25"/>
  <cols>
    <col min="1" max="1" width="7" style="1" customWidth="1"/>
    <col min="2" max="2" width="7.08984375" style="7" customWidth="1"/>
    <col min="3" max="3" width="11.54296875" style="7" customWidth="1"/>
    <col min="4" max="4" width="31.36328125" style="1" customWidth="1"/>
    <col min="5" max="5" width="11.7265625" style="1" customWidth="1"/>
    <col min="6" max="6" width="7.54296875" style="1" customWidth="1"/>
    <col min="7" max="7" width="28.453125" style="1" customWidth="1"/>
    <col min="8" max="8" width="11.54296875" style="5" customWidth="1"/>
    <col min="9" max="9" width="11.26953125" style="6" customWidth="1"/>
    <col min="10" max="10" width="11.1796875" style="1" customWidth="1"/>
    <col min="11" max="11" width="12.26953125" style="1" customWidth="1"/>
    <col min="12" max="12" width="15.7265625" style="1" customWidth="1"/>
    <col min="13" max="16384" width="9.08984375" style="1"/>
  </cols>
  <sheetData>
    <row r="1" spans="1:12" s="40" customFormat="1" ht="15.75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s="40" customFormat="1" ht="22.5" customHeight="1" x14ac:dyDescent="0.25">
      <c r="A2" s="58" t="s">
        <v>50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s="40" customFormat="1" ht="18.5" x14ac:dyDescent="0.25">
      <c r="A3" s="58" t="s">
        <v>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s="40" customFormat="1" ht="18.5" x14ac:dyDescent="0.25">
      <c r="A4" s="58" t="s">
        <v>51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s="40" customFormat="1" ht="24" customHeight="1" x14ac:dyDescent="0.25">
      <c r="A5" s="54" t="s">
        <v>52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s="41" customFormat="1" ht="28.5" x14ac:dyDescent="0.25">
      <c r="A6" s="60" t="str">
        <f>IF('[1]Список участников'!A6&lt;&gt;0,'[1]Список участников'!A6,"")</f>
        <v>МЕЖДУНАРОДНЫЕ СОРЕВНОВАНИЯ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s="40" customFormat="1" ht="18" customHeight="1" x14ac:dyDescent="0.25">
      <c r="A7" s="54" t="s">
        <v>14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 s="40" customFormat="1" ht="8.25" customHeight="1" x14ac:dyDescent="0.25">
      <c r="A8" s="54" t="s">
        <v>38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2" s="40" customFormat="1" ht="18" customHeight="1" x14ac:dyDescent="0.25">
      <c r="A9" s="54" t="s">
        <v>36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</row>
    <row r="10" spans="1:12" s="40" customFormat="1" ht="18" customHeight="1" x14ac:dyDescent="0.25">
      <c r="A10" s="54" t="s">
        <v>22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</row>
    <row r="11" spans="1:12" s="40" customFormat="1" ht="19.5" customHeight="1" x14ac:dyDescent="0.25">
      <c r="A11" s="54" t="s">
        <v>46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</row>
    <row r="12" spans="1:12" ht="8.25" customHeigh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2" x14ac:dyDescent="0.25">
      <c r="A13" s="53" t="s">
        <v>53</v>
      </c>
      <c r="B13" s="53"/>
      <c r="C13" s="53"/>
      <c r="D13" s="53"/>
      <c r="G13" s="33" t="s">
        <v>45</v>
      </c>
      <c r="H13" s="43"/>
      <c r="K13" s="39"/>
      <c r="L13" s="39" t="s">
        <v>39</v>
      </c>
    </row>
    <row r="14" spans="1:12" x14ac:dyDescent="0.25">
      <c r="A14" s="53" t="s">
        <v>54</v>
      </c>
      <c r="B14" s="53"/>
      <c r="C14" s="53"/>
      <c r="D14" s="53"/>
      <c r="G14" s="44" t="s">
        <v>47</v>
      </c>
      <c r="H14" s="43"/>
      <c r="K14" s="39"/>
      <c r="L14" s="39" t="s">
        <v>58</v>
      </c>
    </row>
    <row r="15" spans="1:12" x14ac:dyDescent="0.25">
      <c r="A15" s="61" t="s">
        <v>8</v>
      </c>
      <c r="B15" s="61"/>
      <c r="C15" s="61"/>
      <c r="D15" s="61"/>
      <c r="E15" s="61"/>
      <c r="F15" s="61"/>
      <c r="G15" s="56"/>
      <c r="H15" s="55" t="s">
        <v>1</v>
      </c>
      <c r="I15" s="55"/>
      <c r="J15" s="55"/>
      <c r="K15" s="55"/>
      <c r="L15" s="55"/>
    </row>
    <row r="16" spans="1:12" x14ac:dyDescent="0.25">
      <c r="A16" s="62" t="s">
        <v>15</v>
      </c>
      <c r="B16" s="63"/>
      <c r="C16" s="63"/>
      <c r="D16" s="62"/>
      <c r="E16" s="62"/>
      <c r="F16" s="62"/>
      <c r="G16" s="42" t="s">
        <v>38</v>
      </c>
      <c r="H16" s="53"/>
      <c r="I16" s="53"/>
      <c r="J16" s="53"/>
      <c r="K16" s="53"/>
      <c r="L16" s="53"/>
    </row>
    <row r="17" spans="1:12" x14ac:dyDescent="0.25">
      <c r="A17" s="62" t="s">
        <v>16</v>
      </c>
      <c r="B17" s="63"/>
      <c r="C17" s="63"/>
      <c r="D17" s="64"/>
      <c r="E17" s="62"/>
      <c r="F17" s="62"/>
      <c r="G17" s="66" t="s">
        <v>55</v>
      </c>
      <c r="H17" s="1"/>
      <c r="I17" s="1"/>
      <c r="L17" s="39"/>
    </row>
    <row r="18" spans="1:12" x14ac:dyDescent="0.25">
      <c r="A18" s="65" t="s">
        <v>17</v>
      </c>
      <c r="B18" s="63"/>
      <c r="C18" s="63"/>
      <c r="D18" s="64"/>
      <c r="E18" s="62"/>
      <c r="F18" s="62"/>
      <c r="G18" s="66" t="s">
        <v>56</v>
      </c>
      <c r="H18" s="38" t="s">
        <v>48</v>
      </c>
      <c r="I18" s="1"/>
      <c r="L18" s="39"/>
    </row>
    <row r="19" spans="1:12" x14ac:dyDescent="0.25">
      <c r="A19" s="62" t="s">
        <v>13</v>
      </c>
      <c r="B19" s="63"/>
      <c r="C19" s="63"/>
      <c r="D19" s="62"/>
      <c r="E19" s="62"/>
      <c r="F19" s="62"/>
      <c r="G19" s="66" t="s">
        <v>57</v>
      </c>
      <c r="H19" s="33" t="s">
        <v>49</v>
      </c>
      <c r="J19" s="7">
        <v>786.6</v>
      </c>
      <c r="L19" s="39">
        <v>7</v>
      </c>
    </row>
    <row r="20" spans="1:12" ht="9" customHeight="1" x14ac:dyDescent="0.25">
      <c r="A20" s="62"/>
      <c r="B20" s="63"/>
      <c r="C20" s="63"/>
      <c r="D20" s="62"/>
      <c r="E20" s="62"/>
      <c r="F20" s="62"/>
      <c r="G20" s="37"/>
    </row>
    <row r="21" spans="1:12" s="14" customFormat="1" ht="24.75" customHeight="1" x14ac:dyDescent="0.25">
      <c r="A21" s="9" t="s">
        <v>5</v>
      </c>
      <c r="B21" s="10" t="s">
        <v>10</v>
      </c>
      <c r="C21" s="10" t="s">
        <v>34</v>
      </c>
      <c r="D21" s="10" t="s">
        <v>2</v>
      </c>
      <c r="E21" s="10" t="s">
        <v>32</v>
      </c>
      <c r="F21" s="10" t="s">
        <v>7</v>
      </c>
      <c r="G21" s="10" t="s">
        <v>11</v>
      </c>
      <c r="H21" s="11" t="s">
        <v>6</v>
      </c>
      <c r="I21" s="12" t="s">
        <v>21</v>
      </c>
      <c r="J21" s="10" t="s">
        <v>19</v>
      </c>
      <c r="K21" s="13" t="s">
        <v>37</v>
      </c>
      <c r="L21" s="13" t="s">
        <v>12</v>
      </c>
    </row>
    <row r="22" spans="1:12" ht="27" customHeight="1" x14ac:dyDescent="0.25">
      <c r="A22" s="15">
        <v>1</v>
      </c>
      <c r="B22" s="15">
        <v>44</v>
      </c>
      <c r="C22" s="15">
        <v>10053914604</v>
      </c>
      <c r="D22" s="16" t="s">
        <v>59</v>
      </c>
      <c r="E22" s="67">
        <v>37947</v>
      </c>
      <c r="F22" s="15" t="s">
        <v>20</v>
      </c>
      <c r="G22" s="15" t="s">
        <v>60</v>
      </c>
      <c r="H22" s="17">
        <v>0.76894675925925915</v>
      </c>
      <c r="I22" s="18"/>
      <c r="J22" s="19">
        <f>$J$19/((H22*24))</f>
        <v>42.623237051642917</v>
      </c>
      <c r="K22" s="15"/>
      <c r="L22" s="20"/>
    </row>
    <row r="23" spans="1:12" ht="27" customHeight="1" x14ac:dyDescent="0.25">
      <c r="A23" s="15">
        <v>2</v>
      </c>
      <c r="B23" s="15">
        <v>111</v>
      </c>
      <c r="C23" s="15">
        <v>10014587063</v>
      </c>
      <c r="D23" s="16" t="s">
        <v>61</v>
      </c>
      <c r="E23" s="67">
        <v>35886</v>
      </c>
      <c r="F23" s="15" t="s">
        <v>18</v>
      </c>
      <c r="G23" s="21" t="s">
        <v>62</v>
      </c>
      <c r="H23" s="17">
        <v>0.76900462962962979</v>
      </c>
      <c r="I23" s="17">
        <f>H23-$H$22</f>
        <v>5.7870370370638469E-5</v>
      </c>
      <c r="J23" s="19">
        <f t="shared" ref="J23:J38" si="0">$J$19/((H23*24))</f>
        <v>42.620029499413022</v>
      </c>
      <c r="K23" s="15"/>
      <c r="L23" s="20"/>
    </row>
    <row r="24" spans="1:12" ht="27" customHeight="1" x14ac:dyDescent="0.25">
      <c r="A24" s="15">
        <v>3</v>
      </c>
      <c r="B24" s="15">
        <v>83</v>
      </c>
      <c r="C24" s="15">
        <v>10053688268</v>
      </c>
      <c r="D24" s="16" t="s">
        <v>63</v>
      </c>
      <c r="E24" s="67">
        <v>37973</v>
      </c>
      <c r="F24" s="15" t="s">
        <v>20</v>
      </c>
      <c r="G24" s="15" t="s">
        <v>64</v>
      </c>
      <c r="H24" s="17">
        <v>0.76910879629629614</v>
      </c>
      <c r="I24" s="17">
        <f t="shared" ref="I24:I38" si="1">H24-$H$22</f>
        <v>1.6203703703698835E-4</v>
      </c>
      <c r="J24" s="19">
        <f t="shared" si="0"/>
        <v>42.614257121788995</v>
      </c>
      <c r="K24" s="15"/>
      <c r="L24" s="20"/>
    </row>
    <row r="25" spans="1:12" ht="27" customHeight="1" x14ac:dyDescent="0.25">
      <c r="A25" s="15">
        <v>4</v>
      </c>
      <c r="B25" s="15">
        <v>32</v>
      </c>
      <c r="C25" s="15">
        <v>10036078122</v>
      </c>
      <c r="D25" s="16" t="s">
        <v>65</v>
      </c>
      <c r="E25" s="67">
        <v>37359</v>
      </c>
      <c r="F25" s="15" t="s">
        <v>20</v>
      </c>
      <c r="G25" s="15" t="s">
        <v>66</v>
      </c>
      <c r="H25" s="17">
        <v>0.76989583333333345</v>
      </c>
      <c r="I25" s="17">
        <f t="shared" si="1"/>
        <v>9.4907407407429645E-4</v>
      </c>
      <c r="J25" s="19">
        <f t="shared" si="0"/>
        <v>42.570694087403595</v>
      </c>
      <c r="K25" s="15"/>
      <c r="L25" s="20"/>
    </row>
    <row r="26" spans="1:12" ht="27" customHeight="1" x14ac:dyDescent="0.25">
      <c r="A26" s="15">
        <v>5</v>
      </c>
      <c r="B26" s="15">
        <v>82</v>
      </c>
      <c r="C26" s="15">
        <v>10036048517</v>
      </c>
      <c r="D26" s="16" t="s">
        <v>67</v>
      </c>
      <c r="E26" s="67">
        <v>37682</v>
      </c>
      <c r="F26" s="15" t="s">
        <v>20</v>
      </c>
      <c r="G26" s="15" t="s">
        <v>64</v>
      </c>
      <c r="H26" s="17">
        <v>0.76989583333333345</v>
      </c>
      <c r="I26" s="17">
        <f t="shared" si="1"/>
        <v>9.4907407407429645E-4</v>
      </c>
      <c r="J26" s="19">
        <f t="shared" si="0"/>
        <v>42.570694087403595</v>
      </c>
      <c r="K26" s="15"/>
      <c r="L26" s="20"/>
    </row>
    <row r="27" spans="1:12" ht="27" customHeight="1" x14ac:dyDescent="0.25">
      <c r="A27" s="15">
        <v>6</v>
      </c>
      <c r="B27" s="15">
        <v>46</v>
      </c>
      <c r="C27" s="15">
        <v>10089713462</v>
      </c>
      <c r="D27" s="16" t="s">
        <v>68</v>
      </c>
      <c r="E27" s="67">
        <v>38701</v>
      </c>
      <c r="F27" s="15" t="s">
        <v>20</v>
      </c>
      <c r="G27" s="15" t="s">
        <v>60</v>
      </c>
      <c r="H27" s="17">
        <v>0.77001157407407428</v>
      </c>
      <c r="I27" s="17">
        <f t="shared" si="1"/>
        <v>1.0648148148151293E-3</v>
      </c>
      <c r="J27" s="19">
        <f t="shared" si="0"/>
        <v>42.564295269731986</v>
      </c>
      <c r="K27" s="15"/>
      <c r="L27" s="20"/>
    </row>
    <row r="28" spans="1:12" ht="27" customHeight="1" x14ac:dyDescent="0.25">
      <c r="A28" s="15">
        <v>7</v>
      </c>
      <c r="B28" s="15">
        <v>112</v>
      </c>
      <c r="C28" s="15">
        <v>10009713118</v>
      </c>
      <c r="D28" s="16" t="s">
        <v>69</v>
      </c>
      <c r="E28" s="67">
        <v>34720</v>
      </c>
      <c r="F28" s="15" t="s">
        <v>18</v>
      </c>
      <c r="G28" s="15" t="s">
        <v>62</v>
      </c>
      <c r="H28" s="17">
        <v>0.77071759259259254</v>
      </c>
      <c r="I28" s="17">
        <f t="shared" si="1"/>
        <v>1.7708333333333881E-3</v>
      </c>
      <c r="J28" s="19">
        <f t="shared" si="0"/>
        <v>42.525304099714681</v>
      </c>
      <c r="K28" s="15"/>
      <c r="L28" s="20"/>
    </row>
    <row r="29" spans="1:12" ht="27" customHeight="1" x14ac:dyDescent="0.25">
      <c r="A29" s="15">
        <v>8</v>
      </c>
      <c r="B29" s="15">
        <v>81</v>
      </c>
      <c r="C29" s="15">
        <v>10058295869</v>
      </c>
      <c r="D29" s="16" t="s">
        <v>70</v>
      </c>
      <c r="E29" s="67">
        <v>36311</v>
      </c>
      <c r="F29" s="15" t="s">
        <v>20</v>
      </c>
      <c r="G29" s="15" t="s">
        <v>64</v>
      </c>
      <c r="H29" s="17">
        <v>0.77077546296296295</v>
      </c>
      <c r="I29" s="17">
        <f t="shared" si="1"/>
        <v>1.8287037037038045E-3</v>
      </c>
      <c r="J29" s="19">
        <f t="shared" si="0"/>
        <v>42.52211126961484</v>
      </c>
      <c r="K29" s="15"/>
      <c r="L29" s="20"/>
    </row>
    <row r="30" spans="1:12" ht="27" customHeight="1" x14ac:dyDescent="0.25">
      <c r="A30" s="15">
        <v>9</v>
      </c>
      <c r="B30" s="15">
        <v>41</v>
      </c>
      <c r="C30" s="15">
        <v>10014630008</v>
      </c>
      <c r="D30" s="16" t="s">
        <v>71</v>
      </c>
      <c r="E30" s="67">
        <v>36368</v>
      </c>
      <c r="F30" s="15" t="s">
        <v>20</v>
      </c>
      <c r="G30" s="15" t="s">
        <v>60</v>
      </c>
      <c r="H30" s="17">
        <v>0.77107638888888919</v>
      </c>
      <c r="I30" s="17">
        <f t="shared" si="1"/>
        <v>2.1296296296300365E-3</v>
      </c>
      <c r="J30" s="19">
        <f t="shared" si="0"/>
        <v>42.505516278650859</v>
      </c>
      <c r="K30" s="15"/>
      <c r="L30" s="20"/>
    </row>
    <row r="31" spans="1:12" ht="27" customHeight="1" x14ac:dyDescent="0.25">
      <c r="A31" s="15">
        <v>10</v>
      </c>
      <c r="B31" s="15">
        <v>33</v>
      </c>
      <c r="C31" s="15">
        <v>10109160649</v>
      </c>
      <c r="D31" s="16" t="s">
        <v>72</v>
      </c>
      <c r="E31" s="67">
        <v>38970</v>
      </c>
      <c r="F31" s="15" t="s">
        <v>20</v>
      </c>
      <c r="G31" s="15" t="s">
        <v>66</v>
      </c>
      <c r="H31" s="17">
        <v>0.77218750000000014</v>
      </c>
      <c r="I31" s="17">
        <f t="shared" si="1"/>
        <v>3.2407407407409883E-3</v>
      </c>
      <c r="J31" s="19">
        <f t="shared" si="0"/>
        <v>42.444354512343175</v>
      </c>
      <c r="K31" s="15"/>
      <c r="L31" s="20"/>
    </row>
    <row r="32" spans="1:12" ht="27" customHeight="1" x14ac:dyDescent="0.25">
      <c r="A32" s="15">
        <v>11</v>
      </c>
      <c r="B32" s="15">
        <v>125</v>
      </c>
      <c r="C32" s="15">
        <v>10036060742</v>
      </c>
      <c r="D32" s="16" t="s">
        <v>73</v>
      </c>
      <c r="E32" s="67">
        <v>37731</v>
      </c>
      <c r="F32" s="15" t="s">
        <v>20</v>
      </c>
      <c r="G32" s="15" t="s">
        <v>74</v>
      </c>
      <c r="H32" s="17">
        <v>0.7722106481481481</v>
      </c>
      <c r="I32" s="17">
        <f t="shared" si="1"/>
        <v>3.263888888888955E-3</v>
      </c>
      <c r="J32" s="19">
        <f t="shared" si="0"/>
        <v>42.443082180488318</v>
      </c>
      <c r="K32" s="20"/>
      <c r="L32" s="20"/>
    </row>
    <row r="33" spans="1:12" ht="27" customHeight="1" x14ac:dyDescent="0.25">
      <c r="A33" s="15">
        <v>12</v>
      </c>
      <c r="B33" s="15">
        <v>36</v>
      </c>
      <c r="C33" s="15">
        <v>10036018609</v>
      </c>
      <c r="D33" s="16" t="s">
        <v>75</v>
      </c>
      <c r="E33" s="67">
        <v>37469</v>
      </c>
      <c r="F33" s="15" t="s">
        <v>20</v>
      </c>
      <c r="G33" s="15" t="s">
        <v>66</v>
      </c>
      <c r="H33" s="17">
        <v>0.77224537037037089</v>
      </c>
      <c r="I33" s="17">
        <f t="shared" si="1"/>
        <v>3.2986111111117378E-3</v>
      </c>
      <c r="J33" s="19">
        <f t="shared" si="0"/>
        <v>42.441173825724618</v>
      </c>
      <c r="K33" s="20"/>
      <c r="L33" s="20"/>
    </row>
    <row r="34" spans="1:12" ht="27" customHeight="1" x14ac:dyDescent="0.25">
      <c r="A34" s="15">
        <v>13</v>
      </c>
      <c r="B34" s="15">
        <v>51</v>
      </c>
      <c r="C34" s="15">
        <v>10114922853</v>
      </c>
      <c r="D34" s="16" t="s">
        <v>76</v>
      </c>
      <c r="E34" s="67">
        <v>38876</v>
      </c>
      <c r="F34" s="15" t="s">
        <v>29</v>
      </c>
      <c r="G34" s="15" t="s">
        <v>77</v>
      </c>
      <c r="H34" s="17">
        <v>0.77229166666666682</v>
      </c>
      <c r="I34" s="17">
        <f t="shared" si="1"/>
        <v>3.3449074074076712E-3</v>
      </c>
      <c r="J34" s="19">
        <f t="shared" si="0"/>
        <v>42.438629619638512</v>
      </c>
      <c r="K34" s="20"/>
      <c r="L34" s="20"/>
    </row>
    <row r="35" spans="1:12" ht="27" customHeight="1" x14ac:dyDescent="0.25">
      <c r="A35" s="15">
        <v>14</v>
      </c>
      <c r="B35" s="15">
        <v>72</v>
      </c>
      <c r="C35" s="15">
        <v>10005747939</v>
      </c>
      <c r="D35" s="16" t="s">
        <v>78</v>
      </c>
      <c r="E35" s="67">
        <v>32939</v>
      </c>
      <c r="F35" s="15" t="s">
        <v>28</v>
      </c>
      <c r="G35" s="15" t="s">
        <v>79</v>
      </c>
      <c r="H35" s="17">
        <v>0.77237268518518576</v>
      </c>
      <c r="I35" s="17">
        <f t="shared" si="1"/>
        <v>3.4259259259266095E-3</v>
      </c>
      <c r="J35" s="19">
        <f t="shared" si="0"/>
        <v>42.434177992897034</v>
      </c>
      <c r="K35" s="20"/>
      <c r="L35" s="20"/>
    </row>
    <row r="36" spans="1:12" ht="27" customHeight="1" x14ac:dyDescent="0.25">
      <c r="A36" s="15">
        <v>15</v>
      </c>
      <c r="B36" s="15">
        <v>104</v>
      </c>
      <c r="C36" s="15">
        <v>10138752117</v>
      </c>
      <c r="D36" s="16" t="s">
        <v>80</v>
      </c>
      <c r="E36" s="67">
        <v>39484</v>
      </c>
      <c r="F36" s="15" t="s">
        <v>29</v>
      </c>
      <c r="G36" s="15" t="s">
        <v>81</v>
      </c>
      <c r="H36" s="17">
        <v>0.77244212962962977</v>
      </c>
      <c r="I36" s="17">
        <f t="shared" si="1"/>
        <v>3.4953703703706207E-3</v>
      </c>
      <c r="J36" s="19">
        <f t="shared" si="0"/>
        <v>42.43036305608414</v>
      </c>
      <c r="K36" s="20"/>
      <c r="L36" s="20"/>
    </row>
    <row r="37" spans="1:12" ht="27" customHeight="1" x14ac:dyDescent="0.25">
      <c r="A37" s="15">
        <v>16</v>
      </c>
      <c r="B37" s="15">
        <v>71</v>
      </c>
      <c r="C37" s="15">
        <v>10010085960</v>
      </c>
      <c r="D37" s="16" t="s">
        <v>82</v>
      </c>
      <c r="E37" s="67">
        <v>34246</v>
      </c>
      <c r="F37" s="15" t="s">
        <v>20</v>
      </c>
      <c r="G37" s="15" t="s">
        <v>79</v>
      </c>
      <c r="H37" s="17">
        <v>0.77250000000000096</v>
      </c>
      <c r="I37" s="17">
        <f t="shared" si="1"/>
        <v>3.5532407407418143E-3</v>
      </c>
      <c r="J37" s="19">
        <f t="shared" si="0"/>
        <v>42.427184466019362</v>
      </c>
      <c r="K37" s="20"/>
      <c r="L37" s="20"/>
    </row>
    <row r="38" spans="1:12" ht="27" customHeight="1" x14ac:dyDescent="0.25">
      <c r="A38" s="15">
        <v>17</v>
      </c>
      <c r="B38" s="15">
        <v>35</v>
      </c>
      <c r="C38" s="15">
        <v>10092183326</v>
      </c>
      <c r="D38" s="16" t="s">
        <v>83</v>
      </c>
      <c r="E38" s="67">
        <v>38983</v>
      </c>
      <c r="F38" s="15" t="s">
        <v>29</v>
      </c>
      <c r="G38" s="15" t="s">
        <v>66</v>
      </c>
      <c r="H38" s="17">
        <v>0.77262731481481517</v>
      </c>
      <c r="I38" s="17">
        <f t="shared" si="1"/>
        <v>3.6805555555560199E-3</v>
      </c>
      <c r="J38" s="19">
        <f t="shared" si="0"/>
        <v>42.420193243951744</v>
      </c>
      <c r="K38" s="20"/>
      <c r="L38" s="20"/>
    </row>
    <row r="39" spans="1:12" ht="27" customHeight="1" x14ac:dyDescent="0.25">
      <c r="A39" s="15">
        <v>18</v>
      </c>
      <c r="B39" s="15">
        <v>43</v>
      </c>
      <c r="C39" s="15">
        <v>10036048820</v>
      </c>
      <c r="D39" s="16" t="s">
        <v>84</v>
      </c>
      <c r="E39" s="67">
        <v>37219</v>
      </c>
      <c r="F39" s="15" t="s">
        <v>20</v>
      </c>
      <c r="G39" s="15" t="s">
        <v>60</v>
      </c>
      <c r="H39" s="17">
        <v>0.77270833333333377</v>
      </c>
      <c r="I39" s="17">
        <f t="shared" ref="I39:I93" si="2">H39-$H$22</f>
        <v>3.7615740740746251E-3</v>
      </c>
      <c r="J39" s="19">
        <f t="shared" ref="J39:J93" si="3">$J$19/((H39*24))</f>
        <v>42.41574548395792</v>
      </c>
      <c r="K39" s="20"/>
      <c r="L39" s="20"/>
    </row>
    <row r="40" spans="1:12" ht="27" customHeight="1" x14ac:dyDescent="0.25">
      <c r="A40" s="15">
        <v>19</v>
      </c>
      <c r="B40" s="15">
        <v>115</v>
      </c>
      <c r="C40" s="15">
        <v>10009166682</v>
      </c>
      <c r="D40" s="16" t="s">
        <v>85</v>
      </c>
      <c r="E40" s="67">
        <v>35225</v>
      </c>
      <c r="F40" s="15" t="s">
        <v>18</v>
      </c>
      <c r="G40" s="15" t="s">
        <v>62</v>
      </c>
      <c r="H40" s="17">
        <v>0.77276620370370397</v>
      </c>
      <c r="I40" s="17">
        <f t="shared" si="2"/>
        <v>3.8194444444448195E-3</v>
      </c>
      <c r="J40" s="19">
        <f t="shared" si="3"/>
        <v>42.412569083529277</v>
      </c>
      <c r="K40" s="20"/>
      <c r="L40" s="20"/>
    </row>
    <row r="41" spans="1:12" ht="27" customHeight="1" x14ac:dyDescent="0.25">
      <c r="A41" s="15">
        <v>20</v>
      </c>
      <c r="B41" s="15">
        <v>45</v>
      </c>
      <c r="C41" s="15">
        <v>10036028410</v>
      </c>
      <c r="D41" s="16" t="s">
        <v>86</v>
      </c>
      <c r="E41" s="67">
        <v>37061</v>
      </c>
      <c r="F41" s="15" t="s">
        <v>20</v>
      </c>
      <c r="G41" s="15" t="s">
        <v>60</v>
      </c>
      <c r="H41" s="17">
        <v>0.77288194444444491</v>
      </c>
      <c r="I41" s="17">
        <f t="shared" si="2"/>
        <v>3.9351851851857633E-3</v>
      </c>
      <c r="J41" s="19">
        <f t="shared" si="3"/>
        <v>42.406217709690438</v>
      </c>
      <c r="K41" s="20"/>
      <c r="L41" s="20"/>
    </row>
    <row r="42" spans="1:12" ht="27" customHeight="1" x14ac:dyDescent="0.25">
      <c r="A42" s="15">
        <v>21</v>
      </c>
      <c r="B42" s="15">
        <v>84</v>
      </c>
      <c r="C42" s="15">
        <v>10084014613</v>
      </c>
      <c r="D42" s="16" t="s">
        <v>87</v>
      </c>
      <c r="E42" s="67">
        <v>38853</v>
      </c>
      <c r="F42" s="15" t="s">
        <v>38</v>
      </c>
      <c r="G42" s="15" t="s">
        <v>64</v>
      </c>
      <c r="H42" s="17">
        <v>0.77331018518518557</v>
      </c>
      <c r="I42" s="17">
        <f t="shared" si="2"/>
        <v>4.363425925926423E-3</v>
      </c>
      <c r="J42" s="19">
        <f t="shared" si="3"/>
        <v>42.382734157511884</v>
      </c>
      <c r="K42" s="20"/>
      <c r="L42" s="20"/>
    </row>
    <row r="43" spans="1:12" ht="27" customHeight="1" x14ac:dyDescent="0.25">
      <c r="A43" s="15">
        <v>22</v>
      </c>
      <c r="B43" s="15">
        <v>52</v>
      </c>
      <c r="C43" s="15">
        <v>10092779066</v>
      </c>
      <c r="D43" s="16" t="s">
        <v>88</v>
      </c>
      <c r="E43" s="67">
        <v>38980</v>
      </c>
      <c r="F43" s="15" t="s">
        <v>20</v>
      </c>
      <c r="G43" s="15" t="s">
        <v>77</v>
      </c>
      <c r="H43" s="17">
        <v>0.77349537037037031</v>
      </c>
      <c r="I43" s="17">
        <f t="shared" si="2"/>
        <v>4.548611111111156E-3</v>
      </c>
      <c r="J43" s="19">
        <f t="shared" si="3"/>
        <v>42.37258716145444</v>
      </c>
      <c r="K43" s="20"/>
      <c r="L43" s="20"/>
    </row>
    <row r="44" spans="1:12" ht="27" customHeight="1" x14ac:dyDescent="0.25">
      <c r="A44" s="15">
        <v>23</v>
      </c>
      <c r="B44" s="15">
        <v>121</v>
      </c>
      <c r="C44" s="15">
        <v>10123564341</v>
      </c>
      <c r="D44" s="16" t="s">
        <v>89</v>
      </c>
      <c r="E44" s="67">
        <v>39672</v>
      </c>
      <c r="F44" s="15" t="s">
        <v>29</v>
      </c>
      <c r="G44" s="15" t="s">
        <v>74</v>
      </c>
      <c r="H44" s="17">
        <v>0.77388888888888929</v>
      </c>
      <c r="I44" s="17">
        <f t="shared" si="2"/>
        <v>4.9421296296301431E-3</v>
      </c>
      <c r="J44" s="19">
        <f t="shared" si="3"/>
        <v>42.351040918880088</v>
      </c>
      <c r="K44" s="20"/>
      <c r="L44" s="20"/>
    </row>
    <row r="45" spans="1:12" ht="27" customHeight="1" x14ac:dyDescent="0.25">
      <c r="A45" s="15">
        <v>24</v>
      </c>
      <c r="B45" s="15">
        <v>133</v>
      </c>
      <c r="C45" s="15">
        <v>10092735216</v>
      </c>
      <c r="D45" s="16" t="s">
        <v>90</v>
      </c>
      <c r="E45" s="67">
        <v>38444</v>
      </c>
      <c r="F45" s="15" t="s">
        <v>20</v>
      </c>
      <c r="G45" s="15" t="s">
        <v>91</v>
      </c>
      <c r="H45" s="17">
        <v>0.77390046296296366</v>
      </c>
      <c r="I45" s="17">
        <f t="shared" si="2"/>
        <v>4.9537037037045151E-3</v>
      </c>
      <c r="J45" s="19">
        <f t="shared" si="3"/>
        <v>42.350407537575677</v>
      </c>
      <c r="K45" s="20"/>
      <c r="L45" s="20"/>
    </row>
    <row r="46" spans="1:12" ht="27" customHeight="1" x14ac:dyDescent="0.25">
      <c r="A46" s="15">
        <v>25</v>
      </c>
      <c r="B46" s="15">
        <v>2</v>
      </c>
      <c r="C46" s="15">
        <v>10080977301</v>
      </c>
      <c r="D46" s="16" t="s">
        <v>92</v>
      </c>
      <c r="E46" s="67">
        <v>38622</v>
      </c>
      <c r="F46" s="15" t="s">
        <v>29</v>
      </c>
      <c r="G46" s="15" t="s">
        <v>41</v>
      </c>
      <c r="H46" s="17">
        <v>0.77501157407407406</v>
      </c>
      <c r="I46" s="17">
        <f t="shared" si="2"/>
        <v>6.0648148148149117E-3</v>
      </c>
      <c r="J46" s="19">
        <f t="shared" si="3"/>
        <v>42.289691014172433</v>
      </c>
      <c r="K46" s="20"/>
      <c r="L46" s="20"/>
    </row>
    <row r="47" spans="1:12" ht="27" customHeight="1" x14ac:dyDescent="0.25">
      <c r="A47" s="15">
        <v>26</v>
      </c>
      <c r="B47" s="15">
        <v>116</v>
      </c>
      <c r="C47" s="15">
        <v>10008705227</v>
      </c>
      <c r="D47" s="16" t="s">
        <v>93</v>
      </c>
      <c r="E47" s="67">
        <v>34093</v>
      </c>
      <c r="F47" s="15" t="s">
        <v>18</v>
      </c>
      <c r="G47" s="15" t="s">
        <v>62</v>
      </c>
      <c r="H47" s="17">
        <v>0.77655092592592634</v>
      </c>
      <c r="I47" s="17">
        <f t="shared" si="2"/>
        <v>7.6041666666671892E-3</v>
      </c>
      <c r="J47" s="19">
        <f t="shared" si="3"/>
        <v>42.205860434614102</v>
      </c>
      <c r="K47" s="20"/>
      <c r="L47" s="20"/>
    </row>
    <row r="48" spans="1:12" ht="27" customHeight="1" x14ac:dyDescent="0.25">
      <c r="A48" s="15">
        <v>27</v>
      </c>
      <c r="B48" s="15">
        <v>31</v>
      </c>
      <c r="C48" s="15">
        <v>10036028107</v>
      </c>
      <c r="D48" s="16" t="s">
        <v>94</v>
      </c>
      <c r="E48" s="67">
        <v>38277</v>
      </c>
      <c r="F48" s="15" t="s">
        <v>20</v>
      </c>
      <c r="G48" s="15" t="s">
        <v>66</v>
      </c>
      <c r="H48" s="17">
        <v>0.77834490740740747</v>
      </c>
      <c r="I48" s="17">
        <f t="shared" si="2"/>
        <v>9.398148148148322E-3</v>
      </c>
      <c r="J48" s="19">
        <f t="shared" si="3"/>
        <v>42.10858154024595</v>
      </c>
      <c r="K48" s="20"/>
      <c r="L48" s="20"/>
    </row>
    <row r="49" spans="1:12" ht="27" customHeight="1" x14ac:dyDescent="0.25">
      <c r="A49" s="15">
        <v>28</v>
      </c>
      <c r="B49" s="15">
        <v>73</v>
      </c>
      <c r="C49" s="15">
        <v>10055591488</v>
      </c>
      <c r="D49" s="16" t="s">
        <v>95</v>
      </c>
      <c r="E49" s="67">
        <v>37289</v>
      </c>
      <c r="F49" s="15" t="s">
        <v>20</v>
      </c>
      <c r="G49" s="15" t="s">
        <v>79</v>
      </c>
      <c r="H49" s="17">
        <v>0.7792476851851855</v>
      </c>
      <c r="I49" s="17">
        <f t="shared" si="2"/>
        <v>1.0300925925926352E-2</v>
      </c>
      <c r="J49" s="19">
        <f t="shared" si="3"/>
        <v>42.059797703744401</v>
      </c>
      <c r="K49" s="20"/>
      <c r="L49" s="20"/>
    </row>
    <row r="50" spans="1:12" ht="27" customHeight="1" x14ac:dyDescent="0.25">
      <c r="A50" s="15">
        <v>29</v>
      </c>
      <c r="B50" s="15">
        <v>55</v>
      </c>
      <c r="C50" s="15">
        <v>10115495456</v>
      </c>
      <c r="D50" s="16" t="s">
        <v>96</v>
      </c>
      <c r="E50" s="67">
        <v>39555</v>
      </c>
      <c r="F50" s="15" t="s">
        <v>29</v>
      </c>
      <c r="G50" s="15" t="s">
        <v>77</v>
      </c>
      <c r="H50" s="17">
        <v>0.77944444444444483</v>
      </c>
      <c r="I50" s="17">
        <f t="shared" si="2"/>
        <v>1.0497685185185679E-2</v>
      </c>
      <c r="J50" s="19">
        <f t="shared" si="3"/>
        <v>42.049180327868832</v>
      </c>
      <c r="K50" s="20"/>
      <c r="L50" s="20"/>
    </row>
    <row r="51" spans="1:12" ht="27" customHeight="1" x14ac:dyDescent="0.25">
      <c r="A51" s="15">
        <v>30</v>
      </c>
      <c r="B51" s="15">
        <v>91</v>
      </c>
      <c r="C51" s="15" t="s">
        <v>38</v>
      </c>
      <c r="D51" s="16" t="s">
        <v>97</v>
      </c>
      <c r="E51" s="67">
        <v>36555</v>
      </c>
      <c r="F51" s="15" t="s">
        <v>38</v>
      </c>
      <c r="G51" s="15" t="s">
        <v>98</v>
      </c>
      <c r="H51" s="17">
        <v>0.78059027777777834</v>
      </c>
      <c r="I51" s="17">
        <f t="shared" si="2"/>
        <v>1.1643518518519191E-2</v>
      </c>
      <c r="J51" s="19">
        <f t="shared" si="3"/>
        <v>41.987456074018027</v>
      </c>
      <c r="K51" s="20"/>
      <c r="L51" s="20"/>
    </row>
    <row r="52" spans="1:12" ht="27" customHeight="1" x14ac:dyDescent="0.25">
      <c r="A52" s="15">
        <v>31</v>
      </c>
      <c r="B52" s="15">
        <v>134</v>
      </c>
      <c r="C52" s="15">
        <v>10007174344</v>
      </c>
      <c r="D52" s="16" t="s">
        <v>99</v>
      </c>
      <c r="E52" s="67">
        <v>33773</v>
      </c>
      <c r="F52" s="15" t="s">
        <v>38</v>
      </c>
      <c r="G52" s="15" t="s">
        <v>91</v>
      </c>
      <c r="H52" s="17">
        <v>0.78100694444444463</v>
      </c>
      <c r="I52" s="17">
        <f t="shared" si="2"/>
        <v>1.2060185185185479E-2</v>
      </c>
      <c r="J52" s="19">
        <f t="shared" si="3"/>
        <v>41.965055795136252</v>
      </c>
      <c r="K52" s="20"/>
      <c r="L52" s="20"/>
    </row>
    <row r="53" spans="1:12" ht="27" customHeight="1" x14ac:dyDescent="0.25">
      <c r="A53" s="15">
        <v>32</v>
      </c>
      <c r="B53" s="15">
        <v>85</v>
      </c>
      <c r="C53" s="15">
        <v>10014927270</v>
      </c>
      <c r="D53" s="16" t="s">
        <v>100</v>
      </c>
      <c r="E53" s="67">
        <v>35369</v>
      </c>
      <c r="F53" s="15" t="s">
        <v>20</v>
      </c>
      <c r="G53" s="15" t="s">
        <v>64</v>
      </c>
      <c r="H53" s="17">
        <v>0.78296296296296286</v>
      </c>
      <c r="I53" s="17">
        <f t="shared" si="2"/>
        <v>1.4016203703703711E-2</v>
      </c>
      <c r="J53" s="19">
        <f t="shared" si="3"/>
        <v>41.860217596972575</v>
      </c>
      <c r="K53" s="20"/>
      <c r="L53" s="20"/>
    </row>
    <row r="54" spans="1:12" ht="27" customHeight="1" x14ac:dyDescent="0.25">
      <c r="A54" s="15">
        <v>33</v>
      </c>
      <c r="B54" s="15">
        <v>12</v>
      </c>
      <c r="C54" s="15">
        <v>10078168947</v>
      </c>
      <c r="D54" s="16" t="s">
        <v>101</v>
      </c>
      <c r="E54" s="67">
        <v>38184</v>
      </c>
      <c r="F54" s="15" t="s">
        <v>29</v>
      </c>
      <c r="G54" s="15" t="s">
        <v>102</v>
      </c>
      <c r="H54" s="17">
        <v>0.7829976851851852</v>
      </c>
      <c r="I54" s="17">
        <f t="shared" si="2"/>
        <v>1.405092592592605E-2</v>
      </c>
      <c r="J54" s="19">
        <f t="shared" si="3"/>
        <v>41.858361295472349</v>
      </c>
      <c r="K54" s="20"/>
      <c r="L54" s="20"/>
    </row>
    <row r="55" spans="1:12" ht="27" customHeight="1" x14ac:dyDescent="0.25">
      <c r="A55" s="15">
        <v>34</v>
      </c>
      <c r="B55" s="15">
        <v>103</v>
      </c>
      <c r="C55" s="15">
        <v>10138786469</v>
      </c>
      <c r="D55" s="16" t="s">
        <v>103</v>
      </c>
      <c r="E55" s="67">
        <v>39528</v>
      </c>
      <c r="F55" s="15" t="s">
        <v>29</v>
      </c>
      <c r="G55" s="15" t="s">
        <v>81</v>
      </c>
      <c r="H55" s="17">
        <v>0.7843055555555557</v>
      </c>
      <c r="I55" s="17">
        <f t="shared" si="2"/>
        <v>1.5358796296296551E-2</v>
      </c>
      <c r="J55" s="19">
        <f t="shared" si="3"/>
        <v>41.788560297503089</v>
      </c>
      <c r="K55" s="20"/>
      <c r="L55" s="20"/>
    </row>
    <row r="56" spans="1:12" ht="27" customHeight="1" x14ac:dyDescent="0.25">
      <c r="A56" s="15">
        <v>35</v>
      </c>
      <c r="B56" s="15">
        <v>11</v>
      </c>
      <c r="C56" s="15">
        <v>10036014060</v>
      </c>
      <c r="D56" s="16" t="s">
        <v>104</v>
      </c>
      <c r="E56" s="67">
        <v>37029</v>
      </c>
      <c r="F56" s="15" t="s">
        <v>20</v>
      </c>
      <c r="G56" s="15" t="s">
        <v>102</v>
      </c>
      <c r="H56" s="17">
        <v>0.78444444444444517</v>
      </c>
      <c r="I56" s="17">
        <f t="shared" si="2"/>
        <v>1.5497685185186016E-2</v>
      </c>
      <c r="J56" s="19">
        <f t="shared" si="3"/>
        <v>41.781161473087785</v>
      </c>
      <c r="K56" s="20"/>
      <c r="L56" s="20"/>
    </row>
    <row r="57" spans="1:12" ht="27" customHeight="1" x14ac:dyDescent="0.25">
      <c r="A57" s="15">
        <v>36</v>
      </c>
      <c r="B57" s="15">
        <v>113</v>
      </c>
      <c r="C57" s="15">
        <v>10009049373</v>
      </c>
      <c r="D57" s="16" t="s">
        <v>105</v>
      </c>
      <c r="E57" s="67">
        <v>34981</v>
      </c>
      <c r="F57" s="15" t="s">
        <v>18</v>
      </c>
      <c r="G57" s="15" t="s">
        <v>62</v>
      </c>
      <c r="H57" s="17">
        <v>0.7854513888888891</v>
      </c>
      <c r="I57" s="17">
        <f t="shared" si="2"/>
        <v>1.6504629629629952E-2</v>
      </c>
      <c r="J57" s="19">
        <f t="shared" si="3"/>
        <v>41.72759824941425</v>
      </c>
      <c r="K57" s="20"/>
      <c r="L57" s="20"/>
    </row>
    <row r="58" spans="1:12" ht="27" customHeight="1" x14ac:dyDescent="0.25">
      <c r="A58" s="15">
        <v>37</v>
      </c>
      <c r="B58" s="15">
        <v>16</v>
      </c>
      <c r="C58" s="15">
        <v>10007707844</v>
      </c>
      <c r="D58" s="16" t="s">
        <v>106</v>
      </c>
      <c r="E58" s="67">
        <v>34460</v>
      </c>
      <c r="F58" s="15" t="s">
        <v>20</v>
      </c>
      <c r="G58" s="15" t="s">
        <v>102</v>
      </c>
      <c r="H58" s="17">
        <v>0.78582175925925912</v>
      </c>
      <c r="I58" s="17">
        <f t="shared" si="2"/>
        <v>1.6874999999999973E-2</v>
      </c>
      <c r="J58" s="19">
        <f t="shared" si="3"/>
        <v>41.707931364607127</v>
      </c>
      <c r="K58" s="20"/>
      <c r="L58" s="20"/>
    </row>
    <row r="59" spans="1:12" ht="27" customHeight="1" x14ac:dyDescent="0.25">
      <c r="A59" s="15">
        <v>38</v>
      </c>
      <c r="B59" s="15">
        <v>13</v>
      </c>
      <c r="C59" s="15">
        <v>10114020652</v>
      </c>
      <c r="D59" s="16" t="s">
        <v>107</v>
      </c>
      <c r="E59" s="67">
        <v>37862</v>
      </c>
      <c r="F59" s="15" t="s">
        <v>29</v>
      </c>
      <c r="G59" s="15" t="s">
        <v>102</v>
      </c>
      <c r="H59" s="17">
        <v>0.78678240740740746</v>
      </c>
      <c r="I59" s="17">
        <f t="shared" si="2"/>
        <v>1.7835648148148309E-2</v>
      </c>
      <c r="J59" s="19">
        <f t="shared" si="3"/>
        <v>41.657006678631319</v>
      </c>
      <c r="K59" s="20"/>
      <c r="L59" s="20"/>
    </row>
    <row r="60" spans="1:12" ht="27" customHeight="1" x14ac:dyDescent="0.25">
      <c r="A60" s="15">
        <v>39</v>
      </c>
      <c r="B60" s="15">
        <v>23</v>
      </c>
      <c r="C60" s="15">
        <v>10119244508</v>
      </c>
      <c r="D60" s="16" t="s">
        <v>108</v>
      </c>
      <c r="E60" s="67">
        <v>39109</v>
      </c>
      <c r="F60" s="15" t="s">
        <v>29</v>
      </c>
      <c r="G60" s="15" t="s">
        <v>109</v>
      </c>
      <c r="H60" s="17">
        <v>0.7876157407407407</v>
      </c>
      <c r="I60" s="17">
        <f t="shared" si="2"/>
        <v>1.866898148148155E-2</v>
      </c>
      <c r="J60" s="19">
        <f t="shared" si="3"/>
        <v>41.612931667891253</v>
      </c>
      <c r="K60" s="20"/>
      <c r="L60" s="20"/>
    </row>
    <row r="61" spans="1:12" ht="27" customHeight="1" x14ac:dyDescent="0.25">
      <c r="A61" s="15">
        <v>40</v>
      </c>
      <c r="B61" s="15">
        <v>114</v>
      </c>
      <c r="C61" s="15">
        <v>10073754134</v>
      </c>
      <c r="D61" s="16" t="s">
        <v>110</v>
      </c>
      <c r="E61" s="67">
        <v>37494</v>
      </c>
      <c r="F61" s="15" t="s">
        <v>20</v>
      </c>
      <c r="G61" s="15" t="s">
        <v>62</v>
      </c>
      <c r="H61" s="17">
        <v>0.78967592592592606</v>
      </c>
      <c r="I61" s="17">
        <f t="shared" si="2"/>
        <v>2.0729166666666909E-2</v>
      </c>
      <c r="J61" s="19">
        <f t="shared" si="3"/>
        <v>41.504367708272255</v>
      </c>
      <c r="K61" s="20"/>
      <c r="L61" s="20"/>
    </row>
    <row r="62" spans="1:12" ht="27" customHeight="1" x14ac:dyDescent="0.25">
      <c r="A62" s="15">
        <v>41</v>
      </c>
      <c r="B62" s="15">
        <v>102</v>
      </c>
      <c r="C62" s="15">
        <v>10149096155</v>
      </c>
      <c r="D62" s="16" t="s">
        <v>111</v>
      </c>
      <c r="E62" s="67">
        <v>39163</v>
      </c>
      <c r="F62" s="15" t="s">
        <v>29</v>
      </c>
      <c r="G62" s="15" t="s">
        <v>81</v>
      </c>
      <c r="H62" s="17">
        <v>0.79159722222222217</v>
      </c>
      <c r="I62" s="17">
        <f t="shared" si="2"/>
        <v>2.2650462962963025E-2</v>
      </c>
      <c r="J62" s="19">
        <f t="shared" si="3"/>
        <v>41.403631897534879</v>
      </c>
      <c r="K62" s="20"/>
      <c r="L62" s="20"/>
    </row>
    <row r="63" spans="1:12" ht="27" customHeight="1" x14ac:dyDescent="0.25">
      <c r="A63" s="15">
        <v>42</v>
      </c>
      <c r="B63" s="15">
        <v>124</v>
      </c>
      <c r="C63" s="15">
        <v>10119333525</v>
      </c>
      <c r="D63" s="16" t="s">
        <v>112</v>
      </c>
      <c r="E63" s="67">
        <v>38655</v>
      </c>
      <c r="F63" s="15" t="s">
        <v>20</v>
      </c>
      <c r="G63" s="15" t="s">
        <v>74</v>
      </c>
      <c r="H63" s="17">
        <v>0.79268518518518505</v>
      </c>
      <c r="I63" s="17">
        <f t="shared" si="2"/>
        <v>2.3738425925925899E-2</v>
      </c>
      <c r="J63" s="19">
        <f t="shared" si="3"/>
        <v>41.346805279757049</v>
      </c>
      <c r="K63" s="20"/>
      <c r="L63" s="20"/>
    </row>
    <row r="64" spans="1:12" ht="27" customHeight="1" x14ac:dyDescent="0.25">
      <c r="A64" s="15">
        <v>43</v>
      </c>
      <c r="B64" s="15">
        <v>131</v>
      </c>
      <c r="C64" s="15">
        <v>10081585569</v>
      </c>
      <c r="D64" s="16" t="s">
        <v>113</v>
      </c>
      <c r="E64" s="67">
        <v>38679</v>
      </c>
      <c r="F64" s="15" t="s">
        <v>20</v>
      </c>
      <c r="G64" s="15" t="s">
        <v>91</v>
      </c>
      <c r="H64" s="17">
        <v>0.79269675925925964</v>
      </c>
      <c r="I64" s="17">
        <f t="shared" si="2"/>
        <v>2.3750000000000493E-2</v>
      </c>
      <c r="J64" s="19">
        <f t="shared" si="3"/>
        <v>41.34620157981572</v>
      </c>
      <c r="K64" s="20"/>
      <c r="L64" s="20"/>
    </row>
    <row r="65" spans="1:12" ht="27" customHeight="1" x14ac:dyDescent="0.25">
      <c r="A65" s="15">
        <v>44</v>
      </c>
      <c r="B65" s="15">
        <v>106</v>
      </c>
      <c r="C65" s="15">
        <v>10158068655</v>
      </c>
      <c r="D65" s="16" t="s">
        <v>114</v>
      </c>
      <c r="E65" s="67">
        <v>39529</v>
      </c>
      <c r="F65" s="15" t="s">
        <v>29</v>
      </c>
      <c r="G65" s="15" t="s">
        <v>81</v>
      </c>
      <c r="H65" s="17">
        <v>0.79501157407407397</v>
      </c>
      <c r="I65" s="17">
        <f t="shared" si="2"/>
        <v>2.6064814814814818E-2</v>
      </c>
      <c r="J65" s="19">
        <f t="shared" si="3"/>
        <v>41.225814904861053</v>
      </c>
      <c r="K65" s="20"/>
      <c r="L65" s="20"/>
    </row>
    <row r="66" spans="1:12" ht="27" customHeight="1" x14ac:dyDescent="0.25">
      <c r="A66" s="15">
        <v>45</v>
      </c>
      <c r="B66" s="15">
        <v>56</v>
      </c>
      <c r="C66" s="15">
        <v>10104182428</v>
      </c>
      <c r="D66" s="16" t="s">
        <v>115</v>
      </c>
      <c r="E66" s="67">
        <v>39345</v>
      </c>
      <c r="F66" s="15" t="s">
        <v>29</v>
      </c>
      <c r="G66" s="15" t="s">
        <v>77</v>
      </c>
      <c r="H66" s="17">
        <v>0.79570601851851852</v>
      </c>
      <c r="I66" s="17">
        <f t="shared" si="2"/>
        <v>2.6759259259259371E-2</v>
      </c>
      <c r="J66" s="19">
        <f t="shared" si="3"/>
        <v>41.189835488516195</v>
      </c>
      <c r="K66" s="20"/>
      <c r="L66" s="20"/>
    </row>
    <row r="67" spans="1:12" ht="27" customHeight="1" x14ac:dyDescent="0.25">
      <c r="A67" s="15">
        <v>46</v>
      </c>
      <c r="B67" s="15">
        <v>105</v>
      </c>
      <c r="C67" s="15">
        <v>10139599552</v>
      </c>
      <c r="D67" s="16" t="s">
        <v>116</v>
      </c>
      <c r="E67" s="67">
        <v>39492</v>
      </c>
      <c r="F67" s="15" t="s">
        <v>29</v>
      </c>
      <c r="G67" s="15" t="s">
        <v>81</v>
      </c>
      <c r="H67" s="17">
        <v>0.79592592592592615</v>
      </c>
      <c r="I67" s="17">
        <f t="shared" si="2"/>
        <v>2.6979166666666998E-2</v>
      </c>
      <c r="J67" s="19">
        <f t="shared" si="3"/>
        <v>41.178455095393197</v>
      </c>
      <c r="K67" s="20"/>
      <c r="L67" s="20"/>
    </row>
    <row r="68" spans="1:12" ht="27" customHeight="1" x14ac:dyDescent="0.25">
      <c r="A68" s="15">
        <v>47</v>
      </c>
      <c r="B68" s="15">
        <v>34</v>
      </c>
      <c r="C68" s="15">
        <v>10091410760</v>
      </c>
      <c r="D68" s="16" t="s">
        <v>117</v>
      </c>
      <c r="E68" s="67">
        <v>38265</v>
      </c>
      <c r="F68" s="15" t="s">
        <v>20</v>
      </c>
      <c r="G68" s="15" t="s">
        <v>66</v>
      </c>
      <c r="H68" s="17">
        <v>0.79596064814814793</v>
      </c>
      <c r="I68" s="17">
        <f t="shared" si="2"/>
        <v>2.7013888888888782E-2</v>
      </c>
      <c r="J68" s="19">
        <f t="shared" si="3"/>
        <v>41.176658766049655</v>
      </c>
      <c r="K68" s="20"/>
      <c r="L68" s="20"/>
    </row>
    <row r="69" spans="1:12" ht="27" customHeight="1" x14ac:dyDescent="0.25">
      <c r="A69" s="15">
        <v>48</v>
      </c>
      <c r="B69" s="15">
        <v>86</v>
      </c>
      <c r="C69" s="15">
        <v>10064624919</v>
      </c>
      <c r="D69" s="16" t="s">
        <v>118</v>
      </c>
      <c r="E69" s="67">
        <v>37259</v>
      </c>
      <c r="F69" s="15" t="s">
        <v>38</v>
      </c>
      <c r="G69" s="15" t="s">
        <v>64</v>
      </c>
      <c r="H69" s="17">
        <v>0.79707175925925922</v>
      </c>
      <c r="I69" s="17">
        <f t="shared" si="2"/>
        <v>2.8125000000000067E-2</v>
      </c>
      <c r="J69" s="19">
        <f t="shared" si="3"/>
        <v>41.119258861283349</v>
      </c>
      <c r="K69" s="20"/>
      <c r="L69" s="20"/>
    </row>
    <row r="70" spans="1:12" ht="27" customHeight="1" x14ac:dyDescent="0.25">
      <c r="A70" s="15">
        <v>49</v>
      </c>
      <c r="B70" s="15">
        <v>126</v>
      </c>
      <c r="C70" s="15">
        <v>10036019013</v>
      </c>
      <c r="D70" s="16" t="s">
        <v>119</v>
      </c>
      <c r="E70" s="67">
        <v>37410</v>
      </c>
      <c r="F70" s="15" t="s">
        <v>18</v>
      </c>
      <c r="G70" s="15" t="s">
        <v>74</v>
      </c>
      <c r="H70" s="17">
        <v>0.7975347222222221</v>
      </c>
      <c r="I70" s="17">
        <f t="shared" si="2"/>
        <v>2.8587962962962954E-2</v>
      </c>
      <c r="J70" s="19">
        <f t="shared" si="3"/>
        <v>41.095389437938103</v>
      </c>
      <c r="K70" s="20"/>
      <c r="L70" s="20"/>
    </row>
    <row r="71" spans="1:12" ht="27" customHeight="1" x14ac:dyDescent="0.25">
      <c r="A71" s="15">
        <v>50</v>
      </c>
      <c r="B71" s="15">
        <v>65</v>
      </c>
      <c r="C71" s="15">
        <v>10123791481</v>
      </c>
      <c r="D71" s="16" t="s">
        <v>120</v>
      </c>
      <c r="E71" s="67">
        <v>39252</v>
      </c>
      <c r="F71" s="15" t="s">
        <v>29</v>
      </c>
      <c r="G71" s="15" t="s">
        <v>40</v>
      </c>
      <c r="H71" s="17">
        <v>0.79762731481481497</v>
      </c>
      <c r="I71" s="17">
        <f t="shared" si="2"/>
        <v>2.868055555555582E-2</v>
      </c>
      <c r="J71" s="19">
        <f t="shared" si="3"/>
        <v>41.090618878328371</v>
      </c>
      <c r="K71" s="20"/>
      <c r="L71" s="20"/>
    </row>
    <row r="72" spans="1:12" ht="27" customHeight="1" x14ac:dyDescent="0.25">
      <c r="A72" s="15">
        <v>51</v>
      </c>
      <c r="B72" s="15">
        <v>132</v>
      </c>
      <c r="C72" s="15">
        <v>10085146580</v>
      </c>
      <c r="D72" s="16" t="s">
        <v>121</v>
      </c>
      <c r="E72" s="67">
        <v>37998</v>
      </c>
      <c r="F72" s="15" t="s">
        <v>20</v>
      </c>
      <c r="G72" s="15" t="s">
        <v>91</v>
      </c>
      <c r="H72" s="17">
        <v>0.79968749999999988</v>
      </c>
      <c r="I72" s="17">
        <f t="shared" si="2"/>
        <v>3.0740740740740735E-2</v>
      </c>
      <c r="J72" s="19">
        <f t="shared" si="3"/>
        <v>40.984759671746787</v>
      </c>
      <c r="K72" s="20"/>
      <c r="L72" s="20"/>
    </row>
    <row r="73" spans="1:12" ht="27" customHeight="1" x14ac:dyDescent="0.25">
      <c r="A73" s="15">
        <v>52</v>
      </c>
      <c r="B73" s="15">
        <v>101</v>
      </c>
      <c r="C73" s="15">
        <v>10140538397</v>
      </c>
      <c r="D73" s="16" t="s">
        <v>122</v>
      </c>
      <c r="E73" s="67">
        <v>39117</v>
      </c>
      <c r="F73" s="15" t="s">
        <v>20</v>
      </c>
      <c r="G73" s="15" t="s">
        <v>81</v>
      </c>
      <c r="H73" s="18">
        <v>0.80089120370370437</v>
      </c>
      <c r="I73" s="17">
        <f t="shared" si="2"/>
        <v>3.1944444444445219E-2</v>
      </c>
      <c r="J73" s="19">
        <f t="shared" si="3"/>
        <v>40.923161408731566</v>
      </c>
      <c r="K73" s="20"/>
      <c r="L73" s="20"/>
    </row>
    <row r="74" spans="1:12" ht="27" customHeight="1" x14ac:dyDescent="0.25">
      <c r="A74" s="15">
        <v>53</v>
      </c>
      <c r="B74" s="15">
        <v>21</v>
      </c>
      <c r="C74" s="15">
        <v>10096493055</v>
      </c>
      <c r="D74" s="16" t="s">
        <v>123</v>
      </c>
      <c r="E74" s="67">
        <v>39290</v>
      </c>
      <c r="F74" s="15" t="s">
        <v>29</v>
      </c>
      <c r="G74" s="15" t="s">
        <v>109</v>
      </c>
      <c r="H74" s="18">
        <v>0.80155092592592636</v>
      </c>
      <c r="I74" s="17">
        <f t="shared" si="2"/>
        <v>3.2604166666667211E-2</v>
      </c>
      <c r="J74" s="19">
        <f t="shared" si="3"/>
        <v>40.889479308054391</v>
      </c>
      <c r="K74" s="20"/>
      <c r="L74" s="20"/>
    </row>
    <row r="75" spans="1:12" ht="27" customHeight="1" x14ac:dyDescent="0.25">
      <c r="A75" s="15">
        <v>54</v>
      </c>
      <c r="B75" s="15">
        <v>62</v>
      </c>
      <c r="C75" s="15">
        <v>10083879823</v>
      </c>
      <c r="D75" s="16" t="s">
        <v>124</v>
      </c>
      <c r="E75" s="67">
        <v>38312</v>
      </c>
      <c r="F75" s="15" t="s">
        <v>20</v>
      </c>
      <c r="G75" s="15" t="s">
        <v>40</v>
      </c>
      <c r="H75" s="18">
        <v>0.80260416666666712</v>
      </c>
      <c r="I75" s="17">
        <f t="shared" si="2"/>
        <v>3.3657407407407969E-2</v>
      </c>
      <c r="J75" s="19">
        <f t="shared" si="3"/>
        <v>40.835820895522367</v>
      </c>
      <c r="K75" s="20"/>
      <c r="L75" s="20"/>
    </row>
    <row r="76" spans="1:12" ht="27" customHeight="1" x14ac:dyDescent="0.25">
      <c r="A76" s="15">
        <v>55</v>
      </c>
      <c r="B76" s="15">
        <v>3</v>
      </c>
      <c r="C76" s="15">
        <v>10117846492</v>
      </c>
      <c r="D76" s="16" t="s">
        <v>125</v>
      </c>
      <c r="E76" s="67">
        <v>38472</v>
      </c>
      <c r="F76" s="15" t="s">
        <v>29</v>
      </c>
      <c r="G76" s="15" t="s">
        <v>41</v>
      </c>
      <c r="H76" s="18">
        <v>0.80532407407407391</v>
      </c>
      <c r="I76" s="17">
        <f t="shared" si="2"/>
        <v>3.6377314814814765E-2</v>
      </c>
      <c r="J76" s="19">
        <f t="shared" si="3"/>
        <v>40.697901695889627</v>
      </c>
      <c r="K76" s="20"/>
      <c r="L76" s="20"/>
    </row>
    <row r="77" spans="1:12" ht="27" customHeight="1" x14ac:dyDescent="0.25">
      <c r="A77" s="15">
        <v>56</v>
      </c>
      <c r="B77" s="15">
        <v>61</v>
      </c>
      <c r="C77" s="15">
        <v>10114988632</v>
      </c>
      <c r="D77" s="16" t="s">
        <v>126</v>
      </c>
      <c r="E77" s="67">
        <v>38443</v>
      </c>
      <c r="F77" s="15" t="s">
        <v>29</v>
      </c>
      <c r="G77" s="15" t="s">
        <v>40</v>
      </c>
      <c r="H77" s="18">
        <v>0.80574074074074076</v>
      </c>
      <c r="I77" s="17">
        <f t="shared" si="2"/>
        <v>3.6793981481481608E-2</v>
      </c>
      <c r="J77" s="19">
        <f t="shared" si="3"/>
        <v>40.67685589519651</v>
      </c>
      <c r="K77" s="20"/>
      <c r="L77" s="20"/>
    </row>
    <row r="78" spans="1:12" ht="27" customHeight="1" x14ac:dyDescent="0.25">
      <c r="A78" s="15">
        <v>57</v>
      </c>
      <c r="B78" s="15">
        <v>123</v>
      </c>
      <c r="C78" s="15">
        <v>10105740690</v>
      </c>
      <c r="D78" s="16" t="s">
        <v>127</v>
      </c>
      <c r="E78" s="67">
        <v>38669</v>
      </c>
      <c r="F78" s="15" t="s">
        <v>29</v>
      </c>
      <c r="G78" s="15" t="s">
        <v>74</v>
      </c>
      <c r="H78" s="18">
        <v>0.81074074074074065</v>
      </c>
      <c r="I78" s="17">
        <f t="shared" si="2"/>
        <v>4.1793981481481501E-2</v>
      </c>
      <c r="J78" s="19">
        <f t="shared" si="3"/>
        <v>40.425993604385575</v>
      </c>
      <c r="K78" s="20"/>
      <c r="L78" s="20"/>
    </row>
    <row r="79" spans="1:12" ht="27" customHeight="1" x14ac:dyDescent="0.25">
      <c r="A79" s="15">
        <v>58</v>
      </c>
      <c r="B79" s="15">
        <v>4</v>
      </c>
      <c r="C79" s="15">
        <v>10120867438</v>
      </c>
      <c r="D79" s="16" t="s">
        <v>128</v>
      </c>
      <c r="E79" s="67">
        <v>39114</v>
      </c>
      <c r="F79" s="15" t="s">
        <v>29</v>
      </c>
      <c r="G79" s="15" t="s">
        <v>41</v>
      </c>
      <c r="H79" s="17">
        <v>0.81182870370370364</v>
      </c>
      <c r="I79" s="17">
        <f t="shared" si="2"/>
        <v>4.2881944444444486E-2</v>
      </c>
      <c r="J79" s="19">
        <f t="shared" si="3"/>
        <v>40.371817170881926</v>
      </c>
      <c r="K79" s="20"/>
      <c r="L79" s="20"/>
    </row>
    <row r="80" spans="1:12" ht="27" customHeight="1" x14ac:dyDescent="0.25">
      <c r="A80" s="15">
        <v>59</v>
      </c>
      <c r="B80" s="15">
        <v>24</v>
      </c>
      <c r="C80" s="15">
        <v>10114463115</v>
      </c>
      <c r="D80" s="16" t="s">
        <v>129</v>
      </c>
      <c r="E80" s="67">
        <v>39620</v>
      </c>
      <c r="F80" s="15" t="s">
        <v>29</v>
      </c>
      <c r="G80" s="15" t="s">
        <v>109</v>
      </c>
      <c r="H80" s="17">
        <v>0.81383101851851847</v>
      </c>
      <c r="I80" s="17">
        <f t="shared" si="2"/>
        <v>4.4884259259259318E-2</v>
      </c>
      <c r="J80" s="19">
        <f t="shared" si="3"/>
        <v>40.27248808931239</v>
      </c>
      <c r="K80" s="20"/>
      <c r="L80" s="20"/>
    </row>
    <row r="81" spans="1:12" ht="27" customHeight="1" x14ac:dyDescent="0.25">
      <c r="A81" s="15">
        <v>60</v>
      </c>
      <c r="B81" s="15">
        <v>74</v>
      </c>
      <c r="C81" s="15" t="s">
        <v>38</v>
      </c>
      <c r="D81" s="16" t="s">
        <v>130</v>
      </c>
      <c r="E81" s="67">
        <v>33235</v>
      </c>
      <c r="F81" s="15" t="s">
        <v>38</v>
      </c>
      <c r="G81" s="15" t="s">
        <v>79</v>
      </c>
      <c r="H81" s="17">
        <v>0.814652777777778</v>
      </c>
      <c r="I81" s="17">
        <f t="shared" si="2"/>
        <v>4.5706018518518854E-2</v>
      </c>
      <c r="J81" s="19">
        <f t="shared" si="3"/>
        <v>40.231864291194263</v>
      </c>
      <c r="K81" s="20"/>
      <c r="L81" s="20"/>
    </row>
    <row r="82" spans="1:12" ht="27" customHeight="1" x14ac:dyDescent="0.25">
      <c r="A82" s="15">
        <v>61</v>
      </c>
      <c r="B82" s="15">
        <v>75</v>
      </c>
      <c r="C82" s="15">
        <v>10150431523</v>
      </c>
      <c r="D82" s="16" t="s">
        <v>131</v>
      </c>
      <c r="E82" s="67">
        <v>39669</v>
      </c>
      <c r="F82" s="15" t="s">
        <v>31</v>
      </c>
      <c r="G82" s="15" t="s">
        <v>79</v>
      </c>
      <c r="H82" s="17">
        <v>0.81513888888888864</v>
      </c>
      <c r="I82" s="17">
        <f t="shared" si="2"/>
        <v>4.6192129629629486E-2</v>
      </c>
      <c r="J82" s="19">
        <f t="shared" si="3"/>
        <v>40.20787186914297</v>
      </c>
      <c r="K82" s="20"/>
      <c r="L82" s="20"/>
    </row>
    <row r="83" spans="1:12" ht="27" customHeight="1" x14ac:dyDescent="0.25">
      <c r="A83" s="15">
        <v>62</v>
      </c>
      <c r="B83" s="15">
        <v>92</v>
      </c>
      <c r="C83" s="15" t="s">
        <v>38</v>
      </c>
      <c r="D83" s="16" t="s">
        <v>132</v>
      </c>
      <c r="E83" s="67">
        <v>35928</v>
      </c>
      <c r="F83" s="15" t="s">
        <v>38</v>
      </c>
      <c r="G83" s="15" t="s">
        <v>98</v>
      </c>
      <c r="H83" s="17">
        <v>0.81519675925925972</v>
      </c>
      <c r="I83" s="17">
        <f t="shared" si="2"/>
        <v>4.6250000000000568E-2</v>
      </c>
      <c r="J83" s="19">
        <f t="shared" si="3"/>
        <v>40.205017534394365</v>
      </c>
      <c r="K83" s="20"/>
      <c r="L83" s="20"/>
    </row>
    <row r="84" spans="1:12" ht="27" customHeight="1" x14ac:dyDescent="0.25">
      <c r="A84" s="15">
        <v>63</v>
      </c>
      <c r="B84" s="15">
        <v>14</v>
      </c>
      <c r="C84" s="15">
        <v>10080035892</v>
      </c>
      <c r="D84" s="23" t="s">
        <v>133</v>
      </c>
      <c r="E84" s="67">
        <v>38382</v>
      </c>
      <c r="F84" s="15" t="s">
        <v>20</v>
      </c>
      <c r="G84" s="15" t="s">
        <v>102</v>
      </c>
      <c r="H84" s="17">
        <v>0.81612268518518505</v>
      </c>
      <c r="I84" s="17">
        <f t="shared" si="2"/>
        <v>4.7175925925925899E-2</v>
      </c>
      <c r="J84" s="19">
        <f t="shared" si="3"/>
        <v>40.159403230609968</v>
      </c>
      <c r="K84" s="20"/>
      <c r="L84" s="20"/>
    </row>
    <row r="85" spans="1:12" ht="27" customHeight="1" x14ac:dyDescent="0.25">
      <c r="A85" s="15">
        <v>64</v>
      </c>
      <c r="B85" s="15">
        <v>93</v>
      </c>
      <c r="C85" s="15" t="s">
        <v>38</v>
      </c>
      <c r="D85" s="16" t="s">
        <v>134</v>
      </c>
      <c r="E85" s="67">
        <v>36906</v>
      </c>
      <c r="F85" s="15" t="s">
        <v>38</v>
      </c>
      <c r="G85" s="15" t="s">
        <v>98</v>
      </c>
      <c r="H85" s="17">
        <v>0.8232638888888888</v>
      </c>
      <c r="I85" s="17">
        <f t="shared" si="2"/>
        <v>5.4317129629629646E-2</v>
      </c>
      <c r="J85" s="19">
        <f t="shared" si="3"/>
        <v>39.811050189793342</v>
      </c>
      <c r="K85" s="20"/>
      <c r="L85" s="20"/>
    </row>
    <row r="86" spans="1:12" ht="27" customHeight="1" x14ac:dyDescent="0.25">
      <c r="A86" s="15">
        <v>65</v>
      </c>
      <c r="B86" s="15">
        <v>15</v>
      </c>
      <c r="C86" s="15">
        <v>10101841795</v>
      </c>
      <c r="D86" s="16" t="s">
        <v>135</v>
      </c>
      <c r="E86" s="67">
        <v>38929</v>
      </c>
      <c r="F86" s="15" t="s">
        <v>29</v>
      </c>
      <c r="G86" s="15" t="s">
        <v>102</v>
      </c>
      <c r="H86" s="17">
        <v>0.82371527777777775</v>
      </c>
      <c r="I86" s="17">
        <f t="shared" si="2"/>
        <v>5.4768518518518605E-2</v>
      </c>
      <c r="J86" s="19">
        <f t="shared" si="3"/>
        <v>39.789234076634493</v>
      </c>
      <c r="K86" s="20"/>
      <c r="L86" s="20"/>
    </row>
    <row r="87" spans="1:12" ht="27" customHeight="1" x14ac:dyDescent="0.25">
      <c r="A87" s="15">
        <v>66</v>
      </c>
      <c r="B87" s="15">
        <v>66</v>
      </c>
      <c r="C87" s="15">
        <v>10128264494</v>
      </c>
      <c r="D87" s="16" t="s">
        <v>136</v>
      </c>
      <c r="E87" s="67">
        <v>39568</v>
      </c>
      <c r="F87" s="15" t="s">
        <v>29</v>
      </c>
      <c r="G87" s="15" t="s">
        <v>40</v>
      </c>
      <c r="H87" s="17">
        <v>0.82445601851851846</v>
      </c>
      <c r="I87" s="17">
        <f t="shared" si="2"/>
        <v>5.5509259259259314E-2</v>
      </c>
      <c r="J87" s="19">
        <f t="shared" si="3"/>
        <v>39.753485042045121</v>
      </c>
      <c r="K87" s="20"/>
      <c r="L87" s="20"/>
    </row>
    <row r="88" spans="1:12" ht="27" customHeight="1" x14ac:dyDescent="0.25">
      <c r="A88" s="15">
        <v>67</v>
      </c>
      <c r="B88" s="15">
        <v>1</v>
      </c>
      <c r="C88" s="15">
        <v>10034920687</v>
      </c>
      <c r="D88" s="16" t="s">
        <v>137</v>
      </c>
      <c r="E88" s="67">
        <v>35266</v>
      </c>
      <c r="F88" s="15" t="s">
        <v>20</v>
      </c>
      <c r="G88" s="15" t="s">
        <v>41</v>
      </c>
      <c r="H88" s="17">
        <v>0.82564814814814802</v>
      </c>
      <c r="I88" s="17">
        <f t="shared" si="2"/>
        <v>5.6701388888888871E-2</v>
      </c>
      <c r="J88" s="19">
        <f t="shared" si="3"/>
        <v>39.696086127621406</v>
      </c>
      <c r="K88" s="20"/>
      <c r="L88" s="20"/>
    </row>
    <row r="89" spans="1:12" ht="27" customHeight="1" x14ac:dyDescent="0.25">
      <c r="A89" s="15">
        <v>68</v>
      </c>
      <c r="B89" s="15">
        <v>22</v>
      </c>
      <c r="C89" s="15">
        <v>10119189944</v>
      </c>
      <c r="D89" s="16" t="s">
        <v>138</v>
      </c>
      <c r="E89" s="67">
        <v>39193</v>
      </c>
      <c r="F89" s="15" t="s">
        <v>29</v>
      </c>
      <c r="G89" s="15" t="s">
        <v>109</v>
      </c>
      <c r="H89" s="17">
        <v>0.82770833333333327</v>
      </c>
      <c r="I89" s="17">
        <f t="shared" si="2"/>
        <v>5.8761574074074119E-2</v>
      </c>
      <c r="J89" s="19">
        <f t="shared" si="3"/>
        <v>39.597281651145238</v>
      </c>
      <c r="K89" s="20"/>
      <c r="L89" s="20"/>
    </row>
    <row r="90" spans="1:12" ht="27" customHeight="1" x14ac:dyDescent="0.25">
      <c r="A90" s="15">
        <v>69</v>
      </c>
      <c r="B90" s="15">
        <v>63</v>
      </c>
      <c r="C90" s="15">
        <v>10084014512</v>
      </c>
      <c r="D90" s="16" t="s">
        <v>139</v>
      </c>
      <c r="E90" s="67">
        <v>38388</v>
      </c>
      <c r="F90" s="15" t="s">
        <v>20</v>
      </c>
      <c r="G90" s="15" t="s">
        <v>40</v>
      </c>
      <c r="H90" s="17">
        <v>0.82842592592592579</v>
      </c>
      <c r="I90" s="17">
        <f t="shared" si="2"/>
        <v>5.9479166666666639E-2</v>
      </c>
      <c r="J90" s="19">
        <f t="shared" si="3"/>
        <v>39.5629820051414</v>
      </c>
      <c r="K90" s="20"/>
      <c r="L90" s="20"/>
    </row>
    <row r="91" spans="1:12" ht="27" customHeight="1" x14ac:dyDescent="0.25">
      <c r="A91" s="15">
        <v>70</v>
      </c>
      <c r="B91" s="15">
        <v>122</v>
      </c>
      <c r="C91" s="15">
        <v>10111627378</v>
      </c>
      <c r="D91" s="16" t="s">
        <v>140</v>
      </c>
      <c r="E91" s="67">
        <v>39242</v>
      </c>
      <c r="F91" s="15" t="s">
        <v>29</v>
      </c>
      <c r="G91" s="15" t="s">
        <v>74</v>
      </c>
      <c r="H91" s="17">
        <v>0.83535879629629628</v>
      </c>
      <c r="I91" s="17">
        <f t="shared" si="2"/>
        <v>6.641203703703713E-2</v>
      </c>
      <c r="J91" s="19">
        <f t="shared" si="3"/>
        <v>39.234638032559751</v>
      </c>
      <c r="K91" s="20"/>
      <c r="L91" s="20"/>
    </row>
    <row r="92" spans="1:12" ht="27" customHeight="1" x14ac:dyDescent="0.25">
      <c r="A92" s="15">
        <v>71</v>
      </c>
      <c r="B92" s="15">
        <v>94</v>
      </c>
      <c r="C92" s="15" t="s">
        <v>38</v>
      </c>
      <c r="D92" s="16" t="s">
        <v>141</v>
      </c>
      <c r="E92" s="67">
        <v>39194</v>
      </c>
      <c r="F92" s="15" t="s">
        <v>38</v>
      </c>
      <c r="G92" s="15" t="s">
        <v>98</v>
      </c>
      <c r="H92" s="17">
        <v>0.8432060185185184</v>
      </c>
      <c r="I92" s="17">
        <f t="shared" si="2"/>
        <v>7.4259259259259247E-2</v>
      </c>
      <c r="J92" s="19">
        <f t="shared" si="3"/>
        <v>38.869504344364692</v>
      </c>
      <c r="K92" s="20"/>
      <c r="L92" s="20"/>
    </row>
    <row r="93" spans="1:12" ht="27" customHeight="1" x14ac:dyDescent="0.25">
      <c r="A93" s="15">
        <v>72</v>
      </c>
      <c r="B93" s="15">
        <v>95</v>
      </c>
      <c r="C93" s="15" t="s">
        <v>38</v>
      </c>
      <c r="D93" s="16" t="s">
        <v>142</v>
      </c>
      <c r="E93" s="67">
        <v>34856</v>
      </c>
      <c r="F93" s="15" t="s">
        <v>38</v>
      </c>
      <c r="G93" s="15" t="s">
        <v>98</v>
      </c>
      <c r="H93" s="17">
        <v>0.84443287037037029</v>
      </c>
      <c r="I93" s="17">
        <f t="shared" si="2"/>
        <v>7.5486111111111143E-2</v>
      </c>
      <c r="J93" s="19">
        <f t="shared" si="3"/>
        <v>38.813031976863719</v>
      </c>
      <c r="K93" s="20"/>
      <c r="L93" s="20"/>
    </row>
    <row r="94" spans="1:12" ht="27" customHeight="1" x14ac:dyDescent="0.25">
      <c r="A94" s="15" t="s">
        <v>42</v>
      </c>
      <c r="B94" s="15">
        <v>53</v>
      </c>
      <c r="C94" s="15">
        <v>10077957971</v>
      </c>
      <c r="D94" s="16" t="s">
        <v>145</v>
      </c>
      <c r="E94" s="67">
        <v>38460</v>
      </c>
      <c r="F94" s="15" t="s">
        <v>20</v>
      </c>
      <c r="G94" s="15" t="s">
        <v>77</v>
      </c>
      <c r="H94" s="20"/>
      <c r="I94" s="20"/>
      <c r="J94" s="22"/>
      <c r="K94" s="20"/>
      <c r="L94" s="20"/>
    </row>
    <row r="95" spans="1:12" ht="27" customHeight="1" x14ac:dyDescent="0.25">
      <c r="A95" s="15" t="s">
        <v>42</v>
      </c>
      <c r="B95" s="15">
        <v>54</v>
      </c>
      <c r="C95" s="15">
        <v>10102489978</v>
      </c>
      <c r="D95" s="16" t="s">
        <v>146</v>
      </c>
      <c r="E95" s="67">
        <v>38595</v>
      </c>
      <c r="F95" s="15" t="s">
        <v>20</v>
      </c>
      <c r="G95" s="15" t="s">
        <v>77</v>
      </c>
      <c r="H95" s="20"/>
      <c r="I95" s="20"/>
      <c r="J95" s="22"/>
      <c r="K95" s="20"/>
      <c r="L95" s="20"/>
    </row>
    <row r="96" spans="1:12" ht="27" customHeight="1" x14ac:dyDescent="0.25">
      <c r="A96" s="15" t="s">
        <v>42</v>
      </c>
      <c r="B96" s="15">
        <v>64</v>
      </c>
      <c r="C96" s="15">
        <f>_xlfn.IFNA(IF(VLOOKUP(B96,'[1]База спортсменов'!A:K,2,FALSE)&lt;&gt;"",VLOOKUP(B96,'[1]База спортсменов'!A:K,2,FALSE),""),"")</f>
        <v>10117352095</v>
      </c>
      <c r="D96" s="16" t="str">
        <f>_xlfn.IFNA(IF(VLOOKUP(B96,'[1]База спортсменов'!A:K,3,FALSE)&lt;&gt;"",VLOOKUP(B96,'[1]База спортсменов'!A:K,3,FALSE),""),"")</f>
        <v>САРГСЯН Адам Артёмович</v>
      </c>
      <c r="E96" s="67">
        <f>_xlfn.IFNA(IF(VLOOKUP(B96,'[1]База спортсменов'!A:K,4,FALSE)&lt;&gt;"",VLOOKUP(B96,'[1]База спортсменов'!A:K,4,FALSE),""),"")</f>
        <v>39313</v>
      </c>
      <c r="F96" s="15" t="str">
        <f>_xlfn.IFNA(IF(VLOOKUP(B96,'[1]База спортсменов'!A:K,5,FALSE)&gt;0,VLOOKUP(B96,'[1]База спортсменов'!A:K,5,FALSE),""),"")</f>
        <v>КМС</v>
      </c>
      <c r="G96" s="15" t="str">
        <f>_xlfn.IFNA(IF(VLOOKUP(B96,'[1]База спортсменов'!A:K,6,FALSE)&lt;&gt;"",VLOOKUP(B96,'[1]База спортсменов'!A:K,6,FALSE),""),"")</f>
        <v>Московская область</v>
      </c>
      <c r="H96" s="20"/>
      <c r="I96" s="20"/>
      <c r="J96" s="22"/>
      <c r="K96" s="20"/>
      <c r="L96" s="20"/>
    </row>
    <row r="97" spans="1:12" ht="27" customHeight="1" x14ac:dyDescent="0.25">
      <c r="A97" s="15" t="s">
        <v>42</v>
      </c>
      <c r="B97" s="15">
        <v>42</v>
      </c>
      <c r="C97" s="15">
        <v>10014388417</v>
      </c>
      <c r="D97" s="16" t="s">
        <v>143</v>
      </c>
      <c r="E97" s="67">
        <v>35755</v>
      </c>
      <c r="F97" s="15" t="s">
        <v>20</v>
      </c>
      <c r="G97" s="15" t="s">
        <v>60</v>
      </c>
      <c r="H97" s="20"/>
      <c r="I97" s="20"/>
      <c r="J97" s="22"/>
      <c r="K97" s="20"/>
      <c r="L97" s="20"/>
    </row>
    <row r="98" spans="1:12" ht="27" customHeight="1" x14ac:dyDescent="0.25">
      <c r="A98" s="15" t="s">
        <v>42</v>
      </c>
      <c r="B98" s="15">
        <v>76</v>
      </c>
      <c r="C98" s="15">
        <v>10091550301</v>
      </c>
      <c r="D98" s="16" t="s">
        <v>144</v>
      </c>
      <c r="E98" s="67">
        <v>38875</v>
      </c>
      <c r="F98" s="15" t="s">
        <v>20</v>
      </c>
      <c r="G98" s="15" t="s">
        <v>79</v>
      </c>
      <c r="H98" s="20"/>
      <c r="I98" s="20"/>
      <c r="J98" s="22"/>
      <c r="K98" s="20"/>
      <c r="L98" s="20"/>
    </row>
    <row r="99" spans="1:12" ht="9.75" customHeight="1" x14ac:dyDescent="0.3">
      <c r="A99" s="24"/>
      <c r="B99" s="25"/>
      <c r="C99" s="25"/>
      <c r="D99" s="26"/>
      <c r="E99" s="27"/>
      <c r="F99" s="28"/>
      <c r="G99" s="27"/>
      <c r="H99" s="29"/>
      <c r="I99" s="30"/>
      <c r="J99" s="31"/>
      <c r="K99" s="31"/>
      <c r="L99" s="31"/>
    </row>
    <row r="100" spans="1:12" x14ac:dyDescent="0.25">
      <c r="A100" s="55" t="s">
        <v>3</v>
      </c>
      <c r="B100" s="55"/>
      <c r="C100" s="55"/>
      <c r="D100" s="55"/>
      <c r="E100" s="55"/>
      <c r="F100" s="55"/>
      <c r="G100" s="52"/>
      <c r="H100" s="55" t="s">
        <v>4</v>
      </c>
      <c r="I100" s="55"/>
      <c r="J100" s="55"/>
      <c r="K100" s="55"/>
      <c r="L100" s="55"/>
    </row>
    <row r="101" spans="1:12" s="34" customFormat="1" ht="12" x14ac:dyDescent="0.25">
      <c r="A101" s="45"/>
      <c r="B101" s="35"/>
      <c r="C101" s="46"/>
      <c r="D101" s="35"/>
      <c r="E101" s="35"/>
      <c r="F101" s="35"/>
      <c r="G101" s="47" t="s">
        <v>30</v>
      </c>
      <c r="H101" s="45">
        <v>11</v>
      </c>
      <c r="I101" s="48"/>
      <c r="K101" s="47" t="s">
        <v>28</v>
      </c>
      <c r="L101" s="49">
        <f>COUNTIF(F$21:F209,"ЗМС")</f>
        <v>1</v>
      </c>
    </row>
    <row r="102" spans="1:12" s="34" customFormat="1" ht="12" x14ac:dyDescent="0.25">
      <c r="A102" s="45"/>
      <c r="B102" s="35"/>
      <c r="C102" s="50"/>
      <c r="D102" s="35"/>
      <c r="E102" s="35"/>
      <c r="F102" s="35"/>
      <c r="G102" s="47" t="s">
        <v>23</v>
      </c>
      <c r="H102" s="51">
        <f>H103+H108</f>
        <v>77</v>
      </c>
      <c r="I102" s="48"/>
      <c r="K102" s="47" t="s">
        <v>18</v>
      </c>
      <c r="L102" s="49">
        <f>COUNTIF(F$21:F209,"МСМК")</f>
        <v>6</v>
      </c>
    </row>
    <row r="103" spans="1:12" s="34" customFormat="1" ht="12" x14ac:dyDescent="0.25">
      <c r="A103" s="35"/>
      <c r="B103" s="35"/>
      <c r="C103" s="36"/>
      <c r="D103" s="35"/>
      <c r="E103" s="35"/>
      <c r="F103" s="35"/>
      <c r="G103" s="47" t="s">
        <v>24</v>
      </c>
      <c r="H103" s="51">
        <f>H104+H106+H105+H107</f>
        <v>77</v>
      </c>
      <c r="I103" s="48"/>
      <c r="K103" s="47" t="s">
        <v>20</v>
      </c>
      <c r="L103" s="49">
        <f>COUNTIF(F$21:F96,"МС")</f>
        <v>32</v>
      </c>
    </row>
    <row r="104" spans="1:12" s="34" customFormat="1" ht="12" x14ac:dyDescent="0.25">
      <c r="A104" s="45"/>
      <c r="B104" s="35"/>
      <c r="C104" s="36"/>
      <c r="D104" s="35"/>
      <c r="E104" s="35"/>
      <c r="G104" s="47" t="s">
        <v>25</v>
      </c>
      <c r="H104" s="51">
        <f>COUNT(A10:A164)</f>
        <v>72</v>
      </c>
      <c r="I104" s="48"/>
      <c r="K104" s="47" t="s">
        <v>29</v>
      </c>
      <c r="L104" s="49">
        <f>COUNTIF(F$20:F96,"КМС")</f>
        <v>26</v>
      </c>
    </row>
    <row r="105" spans="1:12" s="34" customFormat="1" ht="12" x14ac:dyDescent="0.25">
      <c r="A105" s="45"/>
      <c r="B105" s="35"/>
      <c r="C105" s="36"/>
      <c r="D105" s="35"/>
      <c r="G105" s="47" t="s">
        <v>26</v>
      </c>
      <c r="H105" s="51">
        <f>COUNTIF(A10:A163,"НФ")</f>
        <v>5</v>
      </c>
      <c r="I105" s="48"/>
      <c r="K105" s="47" t="s">
        <v>31</v>
      </c>
      <c r="L105" s="49">
        <f>COUNTIF(F$22:F210,"1 СР")</f>
        <v>1</v>
      </c>
    </row>
    <row r="106" spans="1:12" s="34" customFormat="1" ht="12" x14ac:dyDescent="0.25">
      <c r="D106" s="35"/>
      <c r="E106" s="35"/>
      <c r="F106" s="35"/>
      <c r="G106" s="47" t="s">
        <v>35</v>
      </c>
      <c r="H106" s="51">
        <f>COUNTIF(A9:A162,"ЛИМ")</f>
        <v>0</v>
      </c>
      <c r="I106" s="48"/>
      <c r="K106" s="47" t="s">
        <v>44</v>
      </c>
      <c r="L106" s="49">
        <f>COUNTIF(F$22:F211,"2 СР")</f>
        <v>0</v>
      </c>
    </row>
    <row r="107" spans="1:12" s="34" customFormat="1" ht="12" x14ac:dyDescent="0.25">
      <c r="A107" s="35"/>
      <c r="B107" s="35"/>
      <c r="C107" s="35"/>
      <c r="D107" s="35"/>
      <c r="E107" s="35"/>
      <c r="F107" s="35"/>
      <c r="G107" s="47" t="s">
        <v>33</v>
      </c>
      <c r="H107" s="51">
        <f>COUNTIF(A10:A163,"ДСКВ")</f>
        <v>0</v>
      </c>
      <c r="I107" s="48"/>
      <c r="K107" s="47" t="s">
        <v>43</v>
      </c>
      <c r="L107" s="49">
        <f>COUNTIF(F$22:F212,"3 СР")</f>
        <v>0</v>
      </c>
    </row>
    <row r="108" spans="1:12" s="34" customFormat="1" ht="12" x14ac:dyDescent="0.25">
      <c r="A108" s="35"/>
      <c r="B108" s="35"/>
      <c r="C108" s="35"/>
      <c r="D108" s="35"/>
      <c r="E108" s="35"/>
      <c r="F108" s="35"/>
      <c r="G108" s="47" t="s">
        <v>27</v>
      </c>
      <c r="H108" s="51">
        <f>COUNTIF(A10:A163,"НС")</f>
        <v>0</v>
      </c>
      <c r="I108" s="48"/>
      <c r="K108" s="47"/>
      <c r="L108" s="46"/>
    </row>
    <row r="109" spans="1:12" ht="5.25" customHeight="1" x14ac:dyDescent="0.25">
      <c r="A109" s="2"/>
      <c r="B109" s="2"/>
      <c r="C109" s="2"/>
      <c r="D109" s="2"/>
      <c r="E109" s="2"/>
      <c r="F109" s="2"/>
      <c r="I109" s="8"/>
      <c r="J109" s="32"/>
      <c r="K109" s="32"/>
      <c r="L109" s="32"/>
    </row>
    <row r="110" spans="1:12" x14ac:dyDescent="0.25">
      <c r="A110" s="55" t="str">
        <f>A16</f>
        <v>ТЕХНИЧЕСКИЙ ДЕЛЕГАТ ФВСР:</v>
      </c>
      <c r="B110" s="55"/>
      <c r="C110" s="55"/>
      <c r="D110" s="55" t="str">
        <f>A17</f>
        <v>ГЛАВНЫЙ СУДЬЯ:</v>
      </c>
      <c r="E110" s="55"/>
      <c r="F110" s="55"/>
      <c r="G110" s="55" t="str">
        <f>A18</f>
        <v>ГЛАВНЫЙ СЕКРЕТАРЬ:</v>
      </c>
      <c r="H110" s="55"/>
      <c r="I110" s="55"/>
      <c r="J110" s="55" t="str">
        <f>A19</f>
        <v>СУДЬЯ НА ФИНИШЕ:</v>
      </c>
      <c r="K110" s="55"/>
      <c r="L110" s="55"/>
    </row>
    <row r="111" spans="1:12" x14ac:dyDescent="0.25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</row>
    <row r="112" spans="1:12" x14ac:dyDescent="0.25">
      <c r="A112" s="7"/>
      <c r="D112" s="7"/>
      <c r="E112" s="7"/>
      <c r="F112" s="7"/>
      <c r="G112" s="7"/>
      <c r="H112" s="3"/>
      <c r="I112" s="4"/>
      <c r="J112" s="7"/>
      <c r="K112" s="7"/>
      <c r="L112" s="7"/>
    </row>
    <row r="113" spans="1:12" x14ac:dyDescent="0.25">
      <c r="A113" s="7"/>
      <c r="D113" s="7"/>
      <c r="E113" s="7"/>
      <c r="F113" s="7"/>
      <c r="G113" s="7"/>
      <c r="H113" s="3"/>
      <c r="I113" s="4"/>
      <c r="J113" s="7"/>
      <c r="K113" s="7"/>
      <c r="L113" s="7"/>
    </row>
    <row r="114" spans="1:12" x14ac:dyDescent="0.25">
      <c r="A114" s="7"/>
      <c r="D114" s="7"/>
      <c r="E114" s="7"/>
      <c r="F114" s="7"/>
      <c r="G114" s="7"/>
      <c r="H114" s="3"/>
      <c r="I114" s="4"/>
      <c r="J114" s="7"/>
      <c r="K114" s="7"/>
      <c r="L114" s="7"/>
    </row>
    <row r="115" spans="1:12" ht="12.75" customHeight="1" x14ac:dyDescent="0.25">
      <c r="A115" s="7"/>
      <c r="D115" s="7"/>
      <c r="E115" s="7"/>
      <c r="F115" s="7"/>
      <c r="J115" s="7"/>
      <c r="K115" s="7"/>
      <c r="L115" s="7"/>
    </row>
    <row r="116" spans="1:12" x14ac:dyDescent="0.25">
      <c r="A116" s="59" t="str">
        <f>G16</f>
        <v/>
      </c>
      <c r="B116" s="59"/>
      <c r="C116" s="59"/>
      <c r="D116" s="59" t="str">
        <f>G17</f>
        <v>Богачев А.В. (Санкт-Петербург)</v>
      </c>
      <c r="E116" s="59"/>
      <c r="F116" s="59"/>
      <c r="G116" s="59" t="str">
        <f>G18</f>
        <v>Иванова М.А. (Псковская область)</v>
      </c>
      <c r="H116" s="59"/>
      <c r="I116" s="59"/>
      <c r="J116" s="59" t="str">
        <f>G19</f>
        <v>Барканова М.В. (Псковская область)</v>
      </c>
      <c r="K116" s="59"/>
      <c r="L116" s="59"/>
    </row>
  </sheetData>
  <sortState xmlns:xlrd2="http://schemas.microsoft.com/office/spreadsheetml/2017/richdata2" ref="A119:AF132">
    <sortCondition descending="1" ref="A119:A132"/>
    <sortCondition ref="B119:B132"/>
  </sortState>
  <mergeCells count="29">
    <mergeCell ref="A100:F100"/>
    <mergeCell ref="H100:L100"/>
    <mergeCell ref="G110:I110"/>
    <mergeCell ref="G116:I116"/>
    <mergeCell ref="J110:L110"/>
    <mergeCell ref="J116:L116"/>
    <mergeCell ref="A110:C110"/>
    <mergeCell ref="D110:F110"/>
    <mergeCell ref="A116:C116"/>
    <mergeCell ref="D116:F116"/>
    <mergeCell ref="A111:E111"/>
    <mergeCell ref="F111:L111"/>
    <mergeCell ref="A1:L1"/>
    <mergeCell ref="A2:L2"/>
    <mergeCell ref="A3:L3"/>
    <mergeCell ref="A4:L4"/>
    <mergeCell ref="A6:L6"/>
    <mergeCell ref="A5:L5"/>
    <mergeCell ref="H16:L16"/>
    <mergeCell ref="A7:L7"/>
    <mergeCell ref="A8:L8"/>
    <mergeCell ref="A9:L9"/>
    <mergeCell ref="A10:L10"/>
    <mergeCell ref="A11:L11"/>
    <mergeCell ref="A15:G15"/>
    <mergeCell ref="A12:L12"/>
    <mergeCell ref="A13:D13"/>
    <mergeCell ref="A14:D14"/>
    <mergeCell ref="H15:L15"/>
  </mergeCells>
  <conditionalFormatting sqref="A116:XFD116">
    <cfRule type="cellIs" dxfId="3" priority="4" operator="equal">
      <formula>0</formula>
    </cfRule>
  </conditionalFormatting>
  <conditionalFormatting sqref="G17:G19">
    <cfRule type="containsBlanks" dxfId="2" priority="3">
      <formula>LEN(TRIM(G17))=0</formula>
    </cfRule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29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Итоговый протокол</vt:lpstr>
      <vt:lpstr>'Итоговый протокол'!Заголовки_для_печати</vt:lpstr>
      <vt:lpstr>'Итоговый протокол'!Область_печати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PC</cp:lastModifiedBy>
  <cp:lastPrinted>2021-05-12T02:30:25Z</cp:lastPrinted>
  <dcterms:created xsi:type="dcterms:W3CDTF">1996-10-08T23:32:33Z</dcterms:created>
  <dcterms:modified xsi:type="dcterms:W3CDTF">2025-06-18T09:28:40Z</dcterms:modified>
</cp:coreProperties>
</file>