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YandexDisk\Компьютер EUGENE-LAPTOP\Протоколы\2023\2023.10.20-22 ПР,ВС МТБ велокросс\rus.bike\"/>
    </mc:Choice>
  </mc:AlternateContent>
  <xr:revisionPtr revIDLastSave="0" documentId="13_ncr:1_{299B6B22-E501-4756-BD51-C6DB40DA78A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Велокросс" sheetId="1" r:id="rId1"/>
  </sheets>
  <definedNames>
    <definedName name="_xlnm.Print_Titles" localSheetId="0">Велокросс!$21:$22</definedName>
    <definedName name="_xlnm.Print_Area" localSheetId="0">Велокросс!$A$1:$L$45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9" i="1" l="1"/>
  <c r="K45" i="1"/>
  <c r="H45" i="1"/>
  <c r="E45" i="1"/>
  <c r="H36" i="1"/>
  <c r="L35" i="1"/>
  <c r="H35" i="1"/>
  <c r="L34" i="1"/>
  <c r="H34" i="1"/>
  <c r="L33" i="1"/>
  <c r="H33" i="1"/>
  <c r="L32" i="1"/>
  <c r="H32" i="1"/>
  <c r="L31" i="1"/>
  <c r="L30" i="1"/>
  <c r="L29" i="1"/>
  <c r="J24" i="1"/>
  <c r="I24" i="1"/>
  <c r="J23" i="1"/>
  <c r="H31" i="1" l="1"/>
  <c r="H30" i="1" s="1"/>
</calcChain>
</file>

<file path=xl/sharedStrings.xml><?xml version="1.0" encoding="utf-8"?>
<sst xmlns="http://schemas.openxmlformats.org/spreadsheetml/2006/main" count="80" uniqueCount="74">
  <si>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</si>
  <si>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</si>
  <si>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</si>
  <si>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</si>
  <si>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маунтинбайк - велокросс</t>
  </si>
  <si>
    <t>№ ВРВС: 0080101811Я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</si>
  <si>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</si>
  <si>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</si>
  <si>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</si>
  <si>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</si>
  <si>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МАКСИМАЛЬНЫЙ ПЕРЕПАД (HD)(м):</t>
  </si>
  <si>
    <t>ГЛАВНЫЙ СЕКРЕТАРЬ:</t>
  </si>
  <si>
    <t>СУММА ПОЛОЖИТЕЛЬНЫХ ПЕРЕПАДОВ ВЫСОТЫ НА ДИСТАНЦИИ (ТС)(м):</t>
  </si>
  <si>
    <t>СУДЬЯ НА ФИНИШЕ:</t>
  </si>
  <si>
    <t>ДИСТАНЦИЯ: ДЛИНА КРУГА/КРУГОВ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</si>
  <si>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</si>
  <si>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</si>
  <si>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</si>
  <si>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</si>
  <si>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</si>
  <si>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</si>
  <si>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</si>
  <si>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</t>
  </si>
  <si>
    <t>ОТСТАВАНИЕ</t>
  </si>
  <si>
    <t>СКОРОСТЬ км/ч</t>
  </si>
  <si>
    <t>ВЫПОЛНЕНИЕ НТУ ЕВСК</t>
  </si>
  <si>
    <t>ПРИМЕЧАНИЕ</t>
  </si>
  <si>
    <t>КМС</t>
  </si>
  <si>
    <t>Челябинская область</t>
  </si>
  <si>
    <t>1 СР</t>
  </si>
  <si>
    <t>Удмуртская Республика</t>
  </si>
  <si>
    <t>2 СР</t>
  </si>
  <si>
    <t>НС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</si>
  <si>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</si>
  <si>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</si>
  <si>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</si>
  <si>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</si>
  <si>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</si>
  <si>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</si>
  <si>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Осадки: без осадков</t>
  </si>
  <si>
    <t>Стартовало</t>
  </si>
  <si>
    <t>МС</t>
  </si>
  <si>
    <t>Финишировало</t>
  </si>
  <si>
    <t>Н. финишировало</t>
  </si>
  <si>
    <t>Лимит времени</t>
  </si>
  <si>
    <t>Дисквалифицировано</t>
  </si>
  <si>
    <t>3 СР</t>
  </si>
  <si>
    <t>Н. стартовало</t>
  </si>
  <si>
    <t>ТЕХНИЧЕСКИЙ ДЕЛЕГАТ</t>
  </si>
  <si>
    <t>ГЛАВНЫЙ СУДЬЯ</t>
  </si>
  <si>
    <t>ГЛАВНЫЙ СЕКРЕТАРЬ</t>
  </si>
  <si>
    <t>СУДЬЯ НА ФИНИШЕ</t>
  </si>
  <si>
    <t>Министерство по физической культуре и спорту Удмуртской Республики</t>
  </si>
  <si>
    <t>Федерация велосипедного спорта Удмуртской Республики</t>
  </si>
  <si>
    <t>ВСЕРОССИЙСКИЕ СОРЕВНОВАНИЯ</t>
  </si>
  <si>
    <t>Мужчины</t>
  </si>
  <si>
    <t>МЕСТО ПРОВЕДЕНИЯ: г. Ижевск</t>
  </si>
  <si>
    <t>ДАТА ПРОВЕДЕНИЯ: 21 октября 2023 года</t>
  </si>
  <si>
    <t>НАЧАЛО ГОНКИ: 14ч 00м</t>
  </si>
  <si>
    <t>ОКОНЧАНИЕ ГОНКИ: 15ч 06м</t>
  </si>
  <si>
    <t>№ ЕКП 2023: 26883</t>
  </si>
  <si>
    <t>БЕСЧАСТНОВ А.А. (ВК, г. МОСКВА)</t>
  </si>
  <si>
    <t>САДРОВ Е.В. (1К, г. ИЖЕВСК)</t>
  </si>
  <si>
    <t>ОНИКОВА Я.Б. (ВК, г. ИЖЕВСК)</t>
  </si>
  <si>
    <t>НАЗВАНИЕ ТРАССЫ / РЕГ. НОМЕР: БУ ДО УР СШОР по велоспорту</t>
  </si>
  <si>
    <t>2,5 км / 9</t>
  </si>
  <si>
    <t>БАЛОБАНОВ Павел</t>
  </si>
  <si>
    <t>УСТЬЯНЦЕВ Кирилл</t>
  </si>
  <si>
    <t>ЛУЖБИН Илья</t>
  </si>
  <si>
    <t>ЖИЛЯКОВ Алексей</t>
  </si>
  <si>
    <t>Свердловская область</t>
  </si>
  <si>
    <t>Температура: +3+4</t>
  </si>
  <si>
    <t>Влажность: 91%</t>
  </si>
  <si>
    <t>Ветер: 1 м/с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</si>
</sst>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"/>
  </numFmts>
  <fonts count="21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b/>
      <sz val="8"/>
      <name val="Calibri"/>
      <family val="2"/>
      <charset val="204"/>
    </font>
    <font>
      <sz val="9"/>
      <name val="Calibri"/>
      <family val="2"/>
      <charset val="204"/>
    </font>
    <font>
      <sz val="14"/>
      <name val="Calibri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</cellStyleXfs>
  <cellXfs count="121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11" fillId="0" borderId="6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2" fontId="11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1" fillId="0" borderId="9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2" fontId="11" fillId="0" borderId="9" xfId="0" applyNumberFormat="1" applyFont="1" applyBorder="1" applyAlignment="1">
      <alignment vertical="center"/>
    </xf>
    <xf numFmtId="0" fontId="12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1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5" fillId="0" borderId="14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14" fillId="0" borderId="14" xfId="0" applyFont="1" applyBorder="1" applyAlignment="1">
      <alignment horizontal="left" vertical="center"/>
    </xf>
    <xf numFmtId="2" fontId="11" fillId="0" borderId="14" xfId="0" applyNumberFormat="1" applyFont="1" applyBorder="1" applyAlignment="1">
      <alignment vertical="center"/>
    </xf>
    <xf numFmtId="49" fontId="16" fillId="0" borderId="16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21" fontId="5" fillId="0" borderId="2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3" fillId="2" borderId="29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5" fillId="0" borderId="14" xfId="0" applyNumberFormat="1" applyFont="1" applyBorder="1" applyAlignment="1">
      <alignment horizontal="left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49" fontId="5" fillId="0" borderId="33" xfId="0" applyNumberFormat="1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49" fontId="5" fillId="0" borderId="3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9" fontId="5" fillId="0" borderId="14" xfId="0" applyNumberFormat="1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3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/>
    <xf numFmtId="0" fontId="5" fillId="0" borderId="16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21" fontId="5" fillId="0" borderId="26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1" fontId="5" fillId="0" borderId="24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22" xfId="7" applyFont="1" applyFill="1" applyBorder="1" applyAlignment="1">
      <alignment horizontal="center" vertical="center" wrapText="1"/>
    </xf>
    <xf numFmtId="0" fontId="13" fillId="2" borderId="24" xfId="7" applyFont="1" applyFill="1" applyBorder="1" applyAlignment="1">
      <alignment horizontal="center" vertical="center" wrapText="1"/>
    </xf>
    <xf numFmtId="2" fontId="13" fillId="2" borderId="22" xfId="7" applyNumberFormat="1" applyFont="1" applyFill="1" applyBorder="1" applyAlignment="1">
      <alignment horizontal="center" vertical="center" wrapText="1"/>
    </xf>
    <xf numFmtId="2" fontId="13" fillId="2" borderId="24" xfId="7" applyNumberFormat="1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24" xfId="0" applyNumberFormat="1" applyFont="1" applyBorder="1" applyAlignment="1">
      <alignment horizontal="center" vertical="center"/>
    </xf>
    <xf numFmtId="14" fontId="5" fillId="0" borderId="26" xfId="0" applyNumberFormat="1" applyFont="1" applyBorder="1" applyAlignment="1">
      <alignment horizontal="center" vertical="center"/>
    </xf>
  </cellXfs>
  <cellStyles count="8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4" xfId="6" xr:uid="{00000000-0005-0000-0000-000006000000}"/>
    <cellStyle name="Обычный_Стартовый протокол Смирнов_20101106_Results" xfId="7" xr:uid="{00000000-0005-0000-0000-000007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101651</xdr:colOff>
      <xdr:row>0</xdr:row>
      <xdr:rowOff>138537</xdr:rowOff>
    </xdr:from>
    <xdr:to>
      <xdr:col>10</xdr:col>
      <xdr:colOff>891356</xdr:colOff>
      <xdr:row>3</xdr:row>
      <xdr:rowOff>62296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212C182C-D5E0-4301-BD52-420AF0BF2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5210" y="138537"/>
          <a:ext cx="789705" cy="596112"/>
        </a:xfrm>
        <a:prstGeom prst="rect">
          <a:avLst/>
        </a:prstGeom>
      </xdr:spPr>
    </xdr:pic>
    <xdr:clientData/>
  </xdr:twoCellAnchor>
  <xdr:twoCellAnchor editAs="oneCell">
    <xdr:from>
      <xdr:col>0</xdr:col>
      <xdr:colOff>100852</xdr:colOff>
      <xdr:row>0</xdr:row>
      <xdr:rowOff>119926</xdr:rowOff>
    </xdr:from>
    <xdr:to>
      <xdr:col>1</xdr:col>
      <xdr:colOff>374090</xdr:colOff>
      <xdr:row>3</xdr:row>
      <xdr:rowOff>97124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418A02DC-A33B-4DF4-9E74-FEE20E97D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2" y="119926"/>
          <a:ext cx="743885" cy="649551"/>
        </a:xfrm>
        <a:prstGeom prst="rect">
          <a:avLst/>
        </a:prstGeom>
      </xdr:spPr>
    </xdr:pic>
    <xdr:clientData/>
  </xdr:twoCellAnchor>
  <xdr:twoCellAnchor editAs="oneCell">
    <xdr:from>
      <xdr:col>11</xdr:col>
      <xdr:colOff>53627</xdr:colOff>
      <xdr:row>0</xdr:row>
      <xdr:rowOff>56125</xdr:rowOff>
    </xdr:from>
    <xdr:to>
      <xdr:col>12</xdr:col>
      <xdr:colOff>12181</xdr:colOff>
      <xdr:row>3</xdr:row>
      <xdr:rowOff>116876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424694CA-4D64-45D2-A168-D0B9AC0CC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6068" y="56125"/>
          <a:ext cx="955878" cy="733104"/>
        </a:xfrm>
        <a:prstGeom prst="rect">
          <a:avLst/>
        </a:prstGeom>
      </xdr:spPr>
    </xdr:pic>
    <xdr:clientData/>
  </xdr:twoCellAnchor>
  <xdr:twoCellAnchor editAs="oneCell">
    <xdr:from>
      <xdr:col>2</xdr:col>
      <xdr:colOff>35739</xdr:colOff>
      <xdr:row>0</xdr:row>
      <xdr:rowOff>56030</xdr:rowOff>
    </xdr:from>
    <xdr:to>
      <xdr:col>2</xdr:col>
      <xdr:colOff>749108</xdr:colOff>
      <xdr:row>3</xdr:row>
      <xdr:rowOff>166501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27A1CCE3-7565-45AF-B4D7-8E58834A1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033" y="56030"/>
          <a:ext cx="713369" cy="782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7375E"/>
    <pageSetUpPr fitToPage="1"/>
  </sheetPr>
  <dimension ref="A1:AMJ54"/>
  <sheetViews>
    <sheetView tabSelected="1" view="pageBreakPreview" zoomScale="85" zoomScaleNormal="100" zoomScaleSheetLayoutView="85" workbookViewId="0">
      <selection activeCell="D24" sqref="D24"/>
    </sheetView>
  </sheetViews>
  <sheetFormatPr defaultColWidth="9.140625" defaultRowHeight="12.75" x14ac:dyDescent="0.2"/>
  <cols>
    <col min="1" max="1" width="7" style="1" customWidth="1"/>
    <col min="2" max="2" width="7" style="2" customWidth="1"/>
    <col min="3" max="3" width="12.7109375" style="2" customWidth="1"/>
    <col min="4" max="4" width="21.85546875" style="1" customWidth="1"/>
    <col min="5" max="5" width="10.7109375" style="1" customWidth="1"/>
    <col min="6" max="6" width="7.7109375" style="1" customWidth="1"/>
    <col min="7" max="7" width="21.7109375" style="1" customWidth="1"/>
    <col min="8" max="8" width="11.28515625" style="1" customWidth="1"/>
    <col min="9" max="9" width="12.42578125" style="1" customWidth="1"/>
    <col min="10" max="10" width="11.85546875" style="3" customWidth="1"/>
    <col min="11" max="11" width="13.85546875" style="1" customWidth="1"/>
    <col min="12" max="12" width="15" style="1" customWidth="1"/>
    <col min="13" max="1024" width="9.140625" style="1"/>
  </cols>
  <sheetData>
    <row r="1" spans="1:17" ht="17.25" customHeight="1" x14ac:dyDescent="0.2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7" ht="17.25" customHeight="1" x14ac:dyDescent="0.2">
      <c r="A2" s="117" t="s">
        <v>52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7" ht="17.25" customHeight="1" x14ac:dyDescent="0.2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7" ht="17.25" customHeight="1" x14ac:dyDescent="0.2">
      <c r="A4" s="117" t="s">
        <v>53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7" ht="6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O5" s="4"/>
    </row>
    <row r="6" spans="1:17" s="5" customFormat="1" ht="23.25" customHeight="1" x14ac:dyDescent="0.2">
      <c r="A6" s="109" t="s">
        <v>54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Q6" s="4"/>
    </row>
    <row r="7" spans="1:17" s="5" customFormat="1" ht="18" customHeight="1" x14ac:dyDescent="0.2">
      <c r="A7" s="110" t="s">
        <v>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7" s="5" customFormat="1" ht="4.5" customHeight="1" x14ac:dyDescent="0.2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</row>
    <row r="9" spans="1:17" ht="19.5" customHeight="1" x14ac:dyDescent="0.2">
      <c r="A9" s="112" t="s">
        <v>3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7" ht="18" customHeight="1" x14ac:dyDescent="0.2">
      <c r="A10" s="98" t="s">
        <v>4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7" ht="19.5" customHeight="1" x14ac:dyDescent="0.2">
      <c r="A11" s="98" t="s">
        <v>55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7" ht="5.25" customHeight="1" x14ac:dyDescent="0.2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1:17" ht="15.75" x14ac:dyDescent="0.2">
      <c r="A13" s="100" t="s">
        <v>56</v>
      </c>
      <c r="B13" s="100"/>
      <c r="C13" s="100"/>
      <c r="D13" s="100"/>
      <c r="E13" s="6"/>
      <c r="F13" s="6"/>
      <c r="G13" s="7" t="s">
        <v>58</v>
      </c>
      <c r="H13" s="6"/>
      <c r="I13" s="6"/>
      <c r="J13" s="8"/>
      <c r="K13" s="9"/>
      <c r="L13" s="10" t="s">
        <v>5</v>
      </c>
    </row>
    <row r="14" spans="1:17" ht="15.75" x14ac:dyDescent="0.2">
      <c r="A14" s="101" t="s">
        <v>57</v>
      </c>
      <c r="B14" s="101"/>
      <c r="C14" s="101"/>
      <c r="D14" s="101"/>
      <c r="E14" s="11"/>
      <c r="F14" s="11"/>
      <c r="G14" s="12" t="s">
        <v>59</v>
      </c>
      <c r="H14" s="11"/>
      <c r="I14" s="11"/>
      <c r="J14" s="13"/>
      <c r="K14" s="14"/>
      <c r="L14" s="15" t="s">
        <v>60</v>
      </c>
    </row>
    <row r="15" spans="1:17" x14ac:dyDescent="0.2">
      <c r="A15" s="102" t="s">
        <v>6</v>
      </c>
      <c r="B15" s="102"/>
      <c r="C15" s="102"/>
      <c r="D15" s="102"/>
      <c r="E15" s="102"/>
      <c r="F15" s="102"/>
      <c r="G15" s="102"/>
      <c r="H15" s="103" t="s">
        <v>7</v>
      </c>
      <c r="I15" s="103"/>
      <c r="J15" s="103"/>
      <c r="K15" s="103"/>
      <c r="L15" s="103"/>
    </row>
    <row r="16" spans="1:17" ht="15" x14ac:dyDescent="0.2">
      <c r="A16" s="16" t="s">
        <v>8</v>
      </c>
      <c r="B16" s="17"/>
      <c r="C16" s="17"/>
      <c r="D16" s="18"/>
      <c r="E16" s="19"/>
      <c r="F16" s="18"/>
      <c r="G16" s="20"/>
      <c r="H16" s="21" t="s">
        <v>64</v>
      </c>
      <c r="I16" s="21"/>
      <c r="J16" s="21"/>
      <c r="K16" s="21"/>
      <c r="L16" s="22"/>
    </row>
    <row r="17" spans="1:12" ht="15" x14ac:dyDescent="0.2">
      <c r="A17" s="16" t="s">
        <v>9</v>
      </c>
      <c r="B17" s="17"/>
      <c r="C17" s="17"/>
      <c r="D17" s="23"/>
      <c r="E17" s="19"/>
      <c r="F17" s="18"/>
      <c r="G17" s="24" t="s">
        <v>61</v>
      </c>
      <c r="H17" s="21" t="s">
        <v>10</v>
      </c>
      <c r="I17" s="21"/>
      <c r="J17" s="21"/>
      <c r="K17" s="21"/>
      <c r="L17" s="25"/>
    </row>
    <row r="18" spans="1:12" ht="15" x14ac:dyDescent="0.2">
      <c r="A18" s="16" t="s">
        <v>11</v>
      </c>
      <c r="B18" s="17"/>
      <c r="C18" s="17"/>
      <c r="D18" s="23"/>
      <c r="E18" s="19"/>
      <c r="F18" s="18"/>
      <c r="G18" s="24" t="s">
        <v>62</v>
      </c>
      <c r="H18" s="26" t="s">
        <v>12</v>
      </c>
      <c r="I18" s="21"/>
      <c r="J18" s="21"/>
      <c r="K18" s="21"/>
      <c r="L18" s="25"/>
    </row>
    <row r="19" spans="1:12" ht="15" x14ac:dyDescent="0.2">
      <c r="A19" s="27" t="s">
        <v>13</v>
      </c>
      <c r="B19" s="28"/>
      <c r="C19" s="28"/>
      <c r="D19" s="29"/>
      <c r="E19" s="29"/>
      <c r="F19" s="29"/>
      <c r="G19" s="30" t="s">
        <v>63</v>
      </c>
      <c r="H19" s="31" t="s">
        <v>14</v>
      </c>
      <c r="I19" s="19"/>
      <c r="J19" s="32"/>
      <c r="K19" s="73">
        <v>22.5</v>
      </c>
      <c r="L19" s="33" t="s">
        <v>65</v>
      </c>
    </row>
    <row r="20" spans="1:12" ht="7.5" customHeight="1" x14ac:dyDescent="0.2">
      <c r="A20" s="35"/>
      <c r="B20" s="34"/>
      <c r="C20" s="34"/>
      <c r="D20" s="35"/>
      <c r="E20" s="35"/>
      <c r="F20" s="35"/>
      <c r="G20" s="35"/>
      <c r="H20" s="35"/>
      <c r="I20" s="35"/>
      <c r="J20" s="36"/>
      <c r="K20" s="35"/>
      <c r="L20" s="35"/>
    </row>
    <row r="21" spans="1:12" s="37" customFormat="1" ht="21" customHeight="1" x14ac:dyDescent="0.2">
      <c r="A21" s="108" t="s">
        <v>15</v>
      </c>
      <c r="B21" s="104" t="s">
        <v>16</v>
      </c>
      <c r="C21" s="104" t="s">
        <v>17</v>
      </c>
      <c r="D21" s="104" t="s">
        <v>18</v>
      </c>
      <c r="E21" s="104" t="s">
        <v>19</v>
      </c>
      <c r="F21" s="104" t="s">
        <v>20</v>
      </c>
      <c r="G21" s="104" t="s">
        <v>21</v>
      </c>
      <c r="H21" s="104" t="s">
        <v>22</v>
      </c>
      <c r="I21" s="104" t="s">
        <v>23</v>
      </c>
      <c r="J21" s="106" t="s">
        <v>24</v>
      </c>
      <c r="K21" s="113" t="s">
        <v>25</v>
      </c>
      <c r="L21" s="115" t="s">
        <v>26</v>
      </c>
    </row>
    <row r="22" spans="1:12" s="37" customFormat="1" ht="9.75" customHeight="1" x14ac:dyDescent="0.2">
      <c r="A22" s="102"/>
      <c r="B22" s="105"/>
      <c r="C22" s="105"/>
      <c r="D22" s="105"/>
      <c r="E22" s="105"/>
      <c r="F22" s="105"/>
      <c r="G22" s="105"/>
      <c r="H22" s="105"/>
      <c r="I22" s="105"/>
      <c r="J22" s="107"/>
      <c r="K22" s="114"/>
      <c r="L22" s="116"/>
    </row>
    <row r="23" spans="1:12" s="43" customFormat="1" ht="17.25" customHeight="1" x14ac:dyDescent="0.2">
      <c r="A23" s="38">
        <v>1</v>
      </c>
      <c r="B23" s="40">
        <v>1</v>
      </c>
      <c r="C23" s="40">
        <v>10036030026</v>
      </c>
      <c r="D23" s="39" t="s">
        <v>66</v>
      </c>
      <c r="E23" s="119">
        <v>37431</v>
      </c>
      <c r="F23" s="40" t="s">
        <v>41</v>
      </c>
      <c r="G23" s="40" t="s">
        <v>30</v>
      </c>
      <c r="H23" s="41">
        <v>4.5729166666666661E-2</v>
      </c>
      <c r="I23" s="82"/>
      <c r="J23" s="42">
        <f t="shared" ref="J23:J24" si="0">IFERROR($K$19*3600/(HOUR(H23)*3600+MINUTE(H23)*60+SECOND(H23)),"")</f>
        <v>20.501138952164009</v>
      </c>
      <c r="K23" s="40"/>
      <c r="L23" s="83"/>
    </row>
    <row r="24" spans="1:12" s="43" customFormat="1" ht="17.25" customHeight="1" x14ac:dyDescent="0.2">
      <c r="A24" s="38">
        <v>2</v>
      </c>
      <c r="B24" s="40">
        <v>4</v>
      </c>
      <c r="C24" s="40">
        <v>10092258296</v>
      </c>
      <c r="D24" s="39" t="s">
        <v>67</v>
      </c>
      <c r="E24" s="119">
        <v>38190</v>
      </c>
      <c r="F24" s="40" t="s">
        <v>27</v>
      </c>
      <c r="G24" s="40" t="s">
        <v>28</v>
      </c>
      <c r="H24" s="41">
        <v>4.6469907407407411E-2</v>
      </c>
      <c r="I24" s="44">
        <f t="shared" ref="I24" si="1">H24-$H$23</f>
        <v>7.4074074074075014E-4</v>
      </c>
      <c r="J24" s="42">
        <f t="shared" si="0"/>
        <v>20.174346201743461</v>
      </c>
      <c r="K24" s="40"/>
      <c r="L24" s="83"/>
    </row>
    <row r="25" spans="1:12" s="43" customFormat="1" ht="17.25" customHeight="1" x14ac:dyDescent="0.2">
      <c r="A25" s="38" t="s">
        <v>32</v>
      </c>
      <c r="B25" s="40">
        <v>2</v>
      </c>
      <c r="C25" s="40">
        <v>10053778093</v>
      </c>
      <c r="D25" s="39" t="s">
        <v>68</v>
      </c>
      <c r="E25" s="119">
        <v>37431</v>
      </c>
      <c r="F25" s="40" t="s">
        <v>41</v>
      </c>
      <c r="G25" s="40" t="s">
        <v>30</v>
      </c>
      <c r="H25" s="41"/>
      <c r="I25" s="44"/>
      <c r="J25" s="42"/>
      <c r="K25" s="40"/>
      <c r="L25" s="83"/>
    </row>
    <row r="26" spans="1:12" s="43" customFormat="1" ht="17.25" customHeight="1" thickBot="1" x14ac:dyDescent="0.25">
      <c r="A26" s="79" t="s">
        <v>32</v>
      </c>
      <c r="B26" s="46">
        <v>3</v>
      </c>
      <c r="C26" s="46">
        <v>10013903013</v>
      </c>
      <c r="D26" s="45" t="s">
        <v>69</v>
      </c>
      <c r="E26" s="120">
        <v>34522</v>
      </c>
      <c r="F26" s="46" t="s">
        <v>41</v>
      </c>
      <c r="G26" s="46" t="s">
        <v>70</v>
      </c>
      <c r="H26" s="84"/>
      <c r="I26" s="80"/>
      <c r="J26" s="81"/>
      <c r="K26" s="46"/>
      <c r="L26" s="85"/>
    </row>
    <row r="27" spans="1:12" s="43" customFormat="1" ht="7.5" customHeight="1" thickTop="1" thickBot="1" x14ac:dyDescent="0.25">
      <c r="A27" s="2"/>
      <c r="B27" s="2"/>
      <c r="C27" s="47"/>
      <c r="D27" s="47"/>
      <c r="E27" s="47"/>
      <c r="F27" s="2"/>
      <c r="G27" s="47"/>
      <c r="H27" s="48"/>
      <c r="I27" s="48"/>
      <c r="J27" s="49"/>
      <c r="K27" s="49"/>
      <c r="L27" s="49"/>
    </row>
    <row r="28" spans="1:12" ht="14.25" customHeight="1" x14ac:dyDescent="0.2">
      <c r="A28" s="86" t="s">
        <v>33</v>
      </c>
      <c r="B28" s="86"/>
      <c r="C28" s="86"/>
      <c r="D28" s="86"/>
      <c r="E28" s="50"/>
      <c r="F28" s="50"/>
      <c r="G28" s="87" t="s">
        <v>34</v>
      </c>
      <c r="H28" s="87"/>
      <c r="I28" s="87"/>
      <c r="J28" s="87"/>
      <c r="K28" s="87"/>
      <c r="L28" s="87"/>
    </row>
    <row r="29" spans="1:12" s="43" customFormat="1" ht="12" customHeight="1" x14ac:dyDescent="0.2">
      <c r="A29" s="51" t="s">
        <v>71</v>
      </c>
      <c r="B29" s="58"/>
      <c r="C29" s="52"/>
      <c r="D29" s="64"/>
      <c r="E29" s="53"/>
      <c r="F29" s="54"/>
      <c r="G29" s="55" t="s">
        <v>35</v>
      </c>
      <c r="H29" s="24">
        <f>SUMPRODUCT(1/COUNTIF(G23:G26,G23:G26))</f>
        <v>3</v>
      </c>
      <c r="I29" s="56"/>
      <c r="J29" s="1"/>
      <c r="K29" s="57" t="s">
        <v>36</v>
      </c>
      <c r="L29" s="78">
        <f>COUNTIF(F23:F26,"ЗМС")</f>
        <v>0</v>
      </c>
    </row>
    <row r="30" spans="1:12" s="43" customFormat="1" ht="12" customHeight="1" x14ac:dyDescent="0.2">
      <c r="A30" s="51" t="s">
        <v>72</v>
      </c>
      <c r="B30" s="58"/>
      <c r="C30" s="59"/>
      <c r="D30" s="64"/>
      <c r="E30" s="60"/>
      <c r="F30" s="61"/>
      <c r="G30" s="55" t="s">
        <v>37</v>
      </c>
      <c r="H30" s="24">
        <f>H31+H36</f>
        <v>4</v>
      </c>
      <c r="I30" s="56"/>
      <c r="J30" s="1"/>
      <c r="K30" s="57" t="s">
        <v>38</v>
      </c>
      <c r="L30" s="78">
        <f>COUNTIF(F23:F26,"МСМК")</f>
        <v>0</v>
      </c>
    </row>
    <row r="31" spans="1:12" s="43" customFormat="1" ht="12" customHeight="1" x14ac:dyDescent="0.2">
      <c r="A31" s="51" t="s">
        <v>39</v>
      </c>
      <c r="B31" s="58"/>
      <c r="C31" s="62"/>
      <c r="D31" s="64"/>
      <c r="E31" s="60"/>
      <c r="F31" s="61"/>
      <c r="G31" s="55" t="s">
        <v>40</v>
      </c>
      <c r="H31" s="24">
        <f>H32+H33+H35+H34</f>
        <v>2</v>
      </c>
      <c r="I31" s="56"/>
      <c r="J31" s="1"/>
      <c r="K31" s="57" t="s">
        <v>41</v>
      </c>
      <c r="L31" s="78">
        <f>COUNTIF(F23:F26,"МС")</f>
        <v>3</v>
      </c>
    </row>
    <row r="32" spans="1:12" s="43" customFormat="1" ht="12" customHeight="1" x14ac:dyDescent="0.2">
      <c r="A32" s="51" t="s">
        <v>73</v>
      </c>
      <c r="B32" s="58"/>
      <c r="C32" s="62"/>
      <c r="D32" s="64"/>
      <c r="E32" s="1"/>
      <c r="F32" s="1"/>
      <c r="G32" s="55" t="s">
        <v>42</v>
      </c>
      <c r="H32" s="24">
        <f>COUNT(A23:A26)</f>
        <v>2</v>
      </c>
      <c r="I32" s="56"/>
      <c r="J32" s="1"/>
      <c r="K32" s="57" t="s">
        <v>27</v>
      </c>
      <c r="L32" s="78">
        <f>COUNTIF(F23:F26,"КМС")</f>
        <v>1</v>
      </c>
    </row>
    <row r="33" spans="1:1024" s="43" customFormat="1" ht="12" customHeight="1" x14ac:dyDescent="0.2">
      <c r="A33" s="63"/>
      <c r="B33" s="58"/>
      <c r="C33" s="62"/>
      <c r="D33" s="64"/>
      <c r="E33" s="60"/>
      <c r="F33" s="61"/>
      <c r="G33" s="55" t="s">
        <v>43</v>
      </c>
      <c r="H33" s="24">
        <f>COUNTIF(A23:A26,"НФ")</f>
        <v>0</v>
      </c>
      <c r="I33" s="56"/>
      <c r="J33" s="1"/>
      <c r="K33" s="57" t="s">
        <v>29</v>
      </c>
      <c r="L33" s="78">
        <f>COUNTIF(F23:F26,"1 СР")</f>
        <v>0</v>
      </c>
    </row>
    <row r="34" spans="1:1024" s="43" customFormat="1" ht="12" customHeight="1" x14ac:dyDescent="0.2">
      <c r="A34" s="51"/>
      <c r="B34" s="58"/>
      <c r="C34" s="62"/>
      <c r="D34" s="64"/>
      <c r="E34" s="60"/>
      <c r="F34" s="61"/>
      <c r="G34" s="57" t="s">
        <v>44</v>
      </c>
      <c r="H34" s="64">
        <f>COUNTIF(A23:A26,"ЛИМ")</f>
        <v>0</v>
      </c>
      <c r="I34" s="56"/>
      <c r="J34" s="1"/>
      <c r="K34" s="65" t="s">
        <v>31</v>
      </c>
      <c r="L34" s="78">
        <f>COUNTIF(F23:F26,"2 СР")</f>
        <v>0</v>
      </c>
    </row>
    <row r="35" spans="1:1024" s="43" customFormat="1" ht="12" customHeight="1" x14ac:dyDescent="0.2">
      <c r="A35" s="51"/>
      <c r="B35" s="58"/>
      <c r="C35" s="58"/>
      <c r="D35" s="64"/>
      <c r="E35" s="60"/>
      <c r="F35" s="61"/>
      <c r="G35" s="55" t="s">
        <v>45</v>
      </c>
      <c r="H35" s="24">
        <f>COUNTIF(A23:A26,"ДСКВ")</f>
        <v>0</v>
      </c>
      <c r="I35" s="56"/>
      <c r="J35" s="1"/>
      <c r="K35" s="65" t="s">
        <v>46</v>
      </c>
      <c r="L35" s="78">
        <f>COUNTIF(F23:F26,"3 СР")</f>
        <v>0</v>
      </c>
    </row>
    <row r="36" spans="1:1024" s="43" customFormat="1" ht="12" customHeight="1" x14ac:dyDescent="0.2">
      <c r="A36" s="51"/>
      <c r="B36" s="58"/>
      <c r="C36" s="58"/>
      <c r="D36" s="64"/>
      <c r="E36" s="66"/>
      <c r="F36" s="67"/>
      <c r="G36" s="55" t="s">
        <v>47</v>
      </c>
      <c r="H36" s="24">
        <f>COUNTIF(A23:A26,"НС")</f>
        <v>2</v>
      </c>
      <c r="I36" s="68"/>
      <c r="J36" s="69"/>
      <c r="K36" s="70"/>
      <c r="L36" s="71"/>
    </row>
    <row r="37" spans="1:1024" s="43" customFormat="1" ht="6.75" customHeight="1" x14ac:dyDescent="0.2">
      <c r="A37" s="63"/>
      <c r="B37" s="2"/>
      <c r="C37" s="2"/>
      <c r="D37" s="1"/>
      <c r="E37" s="1"/>
      <c r="F37" s="1"/>
      <c r="G37" s="1"/>
      <c r="H37" s="1"/>
      <c r="I37" s="1"/>
      <c r="J37" s="3"/>
      <c r="K37" s="1"/>
      <c r="L37" s="72"/>
    </row>
    <row r="38" spans="1:1024" ht="15.75" customHeight="1" x14ac:dyDescent="0.2">
      <c r="A38" s="88" t="s">
        <v>48</v>
      </c>
      <c r="B38" s="88"/>
      <c r="C38" s="88"/>
      <c r="D38" s="88"/>
      <c r="E38" s="96" t="s">
        <v>49</v>
      </c>
      <c r="F38" s="96"/>
      <c r="G38" s="96"/>
      <c r="H38" s="96" t="s">
        <v>50</v>
      </c>
      <c r="I38" s="96"/>
      <c r="J38" s="96"/>
      <c r="K38" s="97" t="s">
        <v>51</v>
      </c>
      <c r="L38" s="97"/>
    </row>
    <row r="39" spans="1:1024" s="43" customFormat="1" ht="9.75" customHeight="1" x14ac:dyDescent="0.2">
      <c r="A39" s="90"/>
      <c r="B39" s="90"/>
      <c r="C39" s="90"/>
      <c r="D39" s="90"/>
      <c r="E39" s="90"/>
      <c r="F39" s="91"/>
      <c r="G39" s="91"/>
      <c r="H39" s="91"/>
      <c r="I39" s="91"/>
      <c r="J39" s="91"/>
      <c r="K39" s="91"/>
      <c r="L39" s="91"/>
    </row>
    <row r="40" spans="1:1024" s="43" customFormat="1" ht="9.75" customHeight="1" x14ac:dyDescent="0.2">
      <c r="A40" s="74"/>
      <c r="B40" s="2"/>
      <c r="C40" s="2"/>
      <c r="D40" s="2"/>
      <c r="E40" s="2"/>
      <c r="F40" s="2"/>
      <c r="G40" s="2"/>
      <c r="H40" s="2"/>
      <c r="I40" s="2"/>
      <c r="J40" s="2"/>
      <c r="K40" s="2"/>
      <c r="L40" s="75"/>
    </row>
    <row r="41" spans="1:1024" s="43" customFormat="1" ht="9.75" customHeight="1" x14ac:dyDescent="0.2">
      <c r="A41" s="74"/>
      <c r="B41" s="2"/>
      <c r="C41" s="2"/>
      <c r="D41" s="2"/>
      <c r="E41" s="2"/>
      <c r="F41" s="2"/>
      <c r="G41" s="2"/>
      <c r="H41" s="2"/>
      <c r="I41" s="2"/>
      <c r="J41" s="2"/>
      <c r="K41" s="2"/>
      <c r="L41" s="75"/>
    </row>
    <row r="42" spans="1:1024" s="43" customFormat="1" ht="9.75" customHeight="1" x14ac:dyDescent="0.2">
      <c r="A42" s="74"/>
      <c r="B42" s="2"/>
      <c r="C42" s="2"/>
      <c r="D42" s="2"/>
      <c r="E42" s="2"/>
      <c r="F42" s="2"/>
      <c r="G42" s="2"/>
      <c r="H42" s="2"/>
      <c r="I42" s="2"/>
      <c r="J42" s="2"/>
      <c r="K42" s="2"/>
      <c r="L42" s="75"/>
    </row>
    <row r="43" spans="1:1024" s="43" customFormat="1" ht="9.75" customHeight="1" x14ac:dyDescent="0.2">
      <c r="A43" s="90"/>
      <c r="B43" s="90"/>
      <c r="C43" s="90"/>
      <c r="D43" s="90"/>
      <c r="E43" s="90"/>
      <c r="F43" s="92"/>
      <c r="G43" s="92"/>
      <c r="H43" s="92"/>
      <c r="I43" s="92"/>
      <c r="J43" s="92"/>
      <c r="K43" s="92"/>
      <c r="L43" s="92"/>
    </row>
    <row r="44" spans="1:1024" s="43" customFormat="1" ht="9.75" customHeight="1" x14ac:dyDescent="0.2">
      <c r="A44" s="90"/>
      <c r="B44" s="90"/>
      <c r="C44" s="90"/>
      <c r="D44" s="90"/>
      <c r="E44" s="90"/>
      <c r="F44" s="93"/>
      <c r="G44" s="93"/>
      <c r="H44" s="93"/>
      <c r="I44" s="93"/>
      <c r="J44" s="93"/>
      <c r="K44" s="93"/>
      <c r="L44" s="93"/>
    </row>
    <row r="45" spans="1:1024" s="77" customFormat="1" ht="15.75" customHeight="1" x14ac:dyDescent="0.2">
      <c r="A45" s="94"/>
      <c r="B45" s="94"/>
      <c r="C45" s="94"/>
      <c r="D45" s="94"/>
      <c r="E45" s="95" t="str">
        <f>G17</f>
        <v>БЕСЧАСТНОВ А.А. (ВК, г. МОСКВА)</v>
      </c>
      <c r="F45" s="95"/>
      <c r="G45" s="95"/>
      <c r="H45" s="95" t="str">
        <f>G18</f>
        <v>САДРОВ Е.В. (1К, г. ИЖЕВСК)</v>
      </c>
      <c r="I45" s="95"/>
      <c r="J45" s="95"/>
      <c r="K45" s="89" t="str">
        <f>G19</f>
        <v>ОНИКОВА Я.Б. (ВК, г. ИЖЕВСК)</v>
      </c>
      <c r="L45" s="89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  <c r="IV45" s="76"/>
      <c r="IW45" s="76"/>
      <c r="IX45" s="76"/>
      <c r="IY45" s="76"/>
      <c r="IZ45" s="76"/>
      <c r="JA45" s="76"/>
      <c r="JB45" s="76"/>
      <c r="JC45" s="76"/>
      <c r="JD45" s="76"/>
      <c r="JE45" s="76"/>
      <c r="JF45" s="76"/>
      <c r="JG45" s="76"/>
      <c r="JH45" s="76"/>
      <c r="JI45" s="76"/>
      <c r="JJ45" s="76"/>
      <c r="JK45" s="76"/>
      <c r="JL45" s="76"/>
      <c r="JM45" s="76"/>
      <c r="JN45" s="76"/>
      <c r="JO45" s="76"/>
      <c r="JP45" s="76"/>
      <c r="JQ45" s="76"/>
      <c r="JR45" s="76"/>
      <c r="JS45" s="76"/>
      <c r="JT45" s="76"/>
      <c r="JU45" s="76"/>
      <c r="JV45" s="76"/>
      <c r="JW45" s="76"/>
      <c r="JX45" s="76"/>
      <c r="JY45" s="76"/>
      <c r="JZ45" s="76"/>
      <c r="KA45" s="76"/>
      <c r="KB45" s="76"/>
      <c r="KC45" s="76"/>
      <c r="KD45" s="76"/>
      <c r="KE45" s="76"/>
      <c r="KF45" s="76"/>
      <c r="KG45" s="76"/>
      <c r="KH45" s="76"/>
      <c r="KI45" s="76"/>
      <c r="KJ45" s="76"/>
      <c r="KK45" s="76"/>
      <c r="KL45" s="76"/>
      <c r="KM45" s="76"/>
      <c r="KN45" s="76"/>
      <c r="KO45" s="76"/>
      <c r="KP45" s="76"/>
      <c r="KQ45" s="76"/>
      <c r="KR45" s="76"/>
      <c r="KS45" s="76"/>
      <c r="KT45" s="76"/>
      <c r="KU45" s="76"/>
      <c r="KV45" s="76"/>
      <c r="KW45" s="76"/>
      <c r="KX45" s="76"/>
      <c r="KY45" s="76"/>
      <c r="KZ45" s="76"/>
      <c r="LA45" s="76"/>
      <c r="LB45" s="76"/>
      <c r="LC45" s="76"/>
      <c r="LD45" s="76"/>
      <c r="LE45" s="76"/>
      <c r="LF45" s="76"/>
      <c r="LG45" s="76"/>
      <c r="LH45" s="76"/>
      <c r="LI45" s="76"/>
      <c r="LJ45" s="76"/>
      <c r="LK45" s="76"/>
      <c r="LL45" s="76"/>
      <c r="LM45" s="76"/>
      <c r="LN45" s="76"/>
      <c r="LO45" s="76"/>
      <c r="LP45" s="76"/>
      <c r="LQ45" s="76"/>
      <c r="LR45" s="76"/>
      <c r="LS45" s="76"/>
      <c r="LT45" s="76"/>
      <c r="LU45" s="76"/>
      <c r="LV45" s="76"/>
      <c r="LW45" s="76"/>
      <c r="LX45" s="76"/>
      <c r="LY45" s="76"/>
      <c r="LZ45" s="76"/>
      <c r="MA45" s="76"/>
      <c r="MB45" s="76"/>
      <c r="MC45" s="76"/>
      <c r="MD45" s="76"/>
      <c r="ME45" s="76"/>
      <c r="MF45" s="76"/>
      <c r="MG45" s="76"/>
      <c r="MH45" s="76"/>
      <c r="MI45" s="76"/>
      <c r="MJ45" s="76"/>
      <c r="MK45" s="76"/>
      <c r="ML45" s="76"/>
      <c r="MM45" s="76"/>
      <c r="MN45" s="76"/>
      <c r="MO45" s="76"/>
      <c r="MP45" s="76"/>
      <c r="MQ45" s="76"/>
      <c r="MR45" s="76"/>
      <c r="MS45" s="76"/>
      <c r="MT45" s="76"/>
      <c r="MU45" s="76"/>
      <c r="MV45" s="76"/>
      <c r="MW45" s="76"/>
      <c r="MX45" s="76"/>
      <c r="MY45" s="76"/>
      <c r="MZ45" s="76"/>
      <c r="NA45" s="76"/>
      <c r="NB45" s="76"/>
      <c r="NC45" s="76"/>
      <c r="ND45" s="76"/>
      <c r="NE45" s="76"/>
      <c r="NF45" s="76"/>
      <c r="NG45" s="76"/>
      <c r="NH45" s="76"/>
      <c r="NI45" s="76"/>
      <c r="NJ45" s="76"/>
      <c r="NK45" s="76"/>
      <c r="NL45" s="76"/>
      <c r="NM45" s="76"/>
      <c r="NN45" s="76"/>
      <c r="NO45" s="76"/>
      <c r="NP45" s="76"/>
      <c r="NQ45" s="76"/>
      <c r="NR45" s="76"/>
      <c r="NS45" s="76"/>
      <c r="NT45" s="76"/>
      <c r="NU45" s="76"/>
      <c r="NV45" s="76"/>
      <c r="NW45" s="76"/>
      <c r="NX45" s="76"/>
      <c r="NY45" s="76"/>
      <c r="NZ45" s="76"/>
      <c r="OA45" s="76"/>
      <c r="OB45" s="76"/>
      <c r="OC45" s="76"/>
      <c r="OD45" s="76"/>
      <c r="OE45" s="76"/>
      <c r="OF45" s="76"/>
      <c r="OG45" s="76"/>
      <c r="OH45" s="76"/>
      <c r="OI45" s="76"/>
      <c r="OJ45" s="76"/>
      <c r="OK45" s="76"/>
      <c r="OL45" s="76"/>
      <c r="OM45" s="76"/>
      <c r="ON45" s="76"/>
      <c r="OO45" s="76"/>
      <c r="OP45" s="76"/>
      <c r="OQ45" s="76"/>
      <c r="OR45" s="76"/>
      <c r="OS45" s="76"/>
      <c r="OT45" s="76"/>
      <c r="OU45" s="76"/>
      <c r="OV45" s="76"/>
      <c r="OW45" s="76"/>
      <c r="OX45" s="76"/>
      <c r="OY45" s="76"/>
      <c r="OZ45" s="76"/>
      <c r="PA45" s="76"/>
      <c r="PB45" s="76"/>
      <c r="PC45" s="76"/>
      <c r="PD45" s="76"/>
      <c r="PE45" s="76"/>
      <c r="PF45" s="76"/>
      <c r="PG45" s="76"/>
      <c r="PH45" s="76"/>
      <c r="PI45" s="76"/>
      <c r="PJ45" s="76"/>
      <c r="PK45" s="76"/>
      <c r="PL45" s="76"/>
      <c r="PM45" s="76"/>
      <c r="PN45" s="76"/>
      <c r="PO45" s="76"/>
      <c r="PP45" s="76"/>
      <c r="PQ45" s="76"/>
      <c r="PR45" s="76"/>
      <c r="PS45" s="76"/>
      <c r="PT45" s="76"/>
      <c r="PU45" s="76"/>
      <c r="PV45" s="76"/>
      <c r="PW45" s="76"/>
      <c r="PX45" s="76"/>
      <c r="PY45" s="76"/>
      <c r="PZ45" s="76"/>
      <c r="QA45" s="76"/>
      <c r="QB45" s="76"/>
      <c r="QC45" s="76"/>
      <c r="QD45" s="76"/>
      <c r="QE45" s="76"/>
      <c r="QF45" s="76"/>
      <c r="QG45" s="76"/>
      <c r="QH45" s="76"/>
      <c r="QI45" s="76"/>
      <c r="QJ45" s="76"/>
      <c r="QK45" s="76"/>
      <c r="QL45" s="76"/>
      <c r="QM45" s="76"/>
      <c r="QN45" s="76"/>
      <c r="QO45" s="76"/>
      <c r="QP45" s="76"/>
      <c r="QQ45" s="76"/>
      <c r="QR45" s="76"/>
      <c r="QS45" s="76"/>
      <c r="QT45" s="76"/>
      <c r="QU45" s="76"/>
      <c r="QV45" s="76"/>
      <c r="QW45" s="76"/>
      <c r="QX45" s="76"/>
      <c r="QY45" s="76"/>
      <c r="QZ45" s="76"/>
      <c r="RA45" s="76"/>
      <c r="RB45" s="76"/>
      <c r="RC45" s="76"/>
      <c r="RD45" s="76"/>
      <c r="RE45" s="76"/>
      <c r="RF45" s="76"/>
      <c r="RG45" s="76"/>
      <c r="RH45" s="76"/>
      <c r="RI45" s="76"/>
      <c r="RJ45" s="76"/>
      <c r="RK45" s="76"/>
      <c r="RL45" s="76"/>
      <c r="RM45" s="76"/>
      <c r="RN45" s="76"/>
      <c r="RO45" s="76"/>
      <c r="RP45" s="76"/>
      <c r="RQ45" s="76"/>
      <c r="RR45" s="76"/>
      <c r="RS45" s="76"/>
      <c r="RT45" s="76"/>
      <c r="RU45" s="76"/>
      <c r="RV45" s="76"/>
      <c r="RW45" s="76"/>
      <c r="RX45" s="76"/>
      <c r="RY45" s="76"/>
      <c r="RZ45" s="76"/>
      <c r="SA45" s="76"/>
      <c r="SB45" s="76"/>
      <c r="SC45" s="76"/>
      <c r="SD45" s="76"/>
      <c r="SE45" s="76"/>
      <c r="SF45" s="76"/>
      <c r="SG45" s="76"/>
      <c r="SH45" s="76"/>
      <c r="SI45" s="76"/>
      <c r="SJ45" s="76"/>
      <c r="SK45" s="76"/>
      <c r="SL45" s="76"/>
      <c r="SM45" s="76"/>
      <c r="SN45" s="76"/>
      <c r="SO45" s="76"/>
      <c r="SP45" s="76"/>
      <c r="SQ45" s="76"/>
      <c r="SR45" s="76"/>
      <c r="SS45" s="76"/>
      <c r="ST45" s="76"/>
      <c r="SU45" s="76"/>
      <c r="SV45" s="76"/>
      <c r="SW45" s="76"/>
      <c r="SX45" s="76"/>
      <c r="SY45" s="76"/>
      <c r="SZ45" s="76"/>
      <c r="TA45" s="76"/>
      <c r="TB45" s="76"/>
      <c r="TC45" s="76"/>
      <c r="TD45" s="76"/>
      <c r="TE45" s="76"/>
      <c r="TF45" s="76"/>
      <c r="TG45" s="76"/>
      <c r="TH45" s="76"/>
      <c r="TI45" s="76"/>
      <c r="TJ45" s="76"/>
      <c r="TK45" s="76"/>
      <c r="TL45" s="76"/>
      <c r="TM45" s="76"/>
      <c r="TN45" s="76"/>
      <c r="TO45" s="76"/>
      <c r="TP45" s="76"/>
      <c r="TQ45" s="76"/>
      <c r="TR45" s="76"/>
      <c r="TS45" s="76"/>
      <c r="TT45" s="76"/>
      <c r="TU45" s="76"/>
      <c r="TV45" s="76"/>
      <c r="TW45" s="76"/>
      <c r="TX45" s="76"/>
      <c r="TY45" s="76"/>
      <c r="TZ45" s="76"/>
      <c r="UA45" s="76"/>
      <c r="UB45" s="76"/>
      <c r="UC45" s="76"/>
      <c r="UD45" s="76"/>
      <c r="UE45" s="76"/>
      <c r="UF45" s="76"/>
      <c r="UG45" s="76"/>
      <c r="UH45" s="76"/>
      <c r="UI45" s="76"/>
      <c r="UJ45" s="76"/>
      <c r="UK45" s="76"/>
      <c r="UL45" s="76"/>
      <c r="UM45" s="76"/>
      <c r="UN45" s="76"/>
      <c r="UO45" s="76"/>
      <c r="UP45" s="76"/>
      <c r="UQ45" s="76"/>
      <c r="UR45" s="76"/>
      <c r="US45" s="76"/>
      <c r="UT45" s="76"/>
      <c r="UU45" s="76"/>
      <c r="UV45" s="76"/>
      <c r="UW45" s="76"/>
      <c r="UX45" s="76"/>
      <c r="UY45" s="76"/>
      <c r="UZ45" s="76"/>
      <c r="VA45" s="76"/>
      <c r="VB45" s="76"/>
      <c r="VC45" s="76"/>
      <c r="VD45" s="76"/>
      <c r="VE45" s="76"/>
      <c r="VF45" s="76"/>
      <c r="VG45" s="76"/>
      <c r="VH45" s="76"/>
      <c r="VI45" s="76"/>
      <c r="VJ45" s="76"/>
      <c r="VK45" s="76"/>
      <c r="VL45" s="76"/>
      <c r="VM45" s="76"/>
      <c r="VN45" s="76"/>
      <c r="VO45" s="76"/>
      <c r="VP45" s="76"/>
      <c r="VQ45" s="76"/>
      <c r="VR45" s="76"/>
      <c r="VS45" s="76"/>
      <c r="VT45" s="76"/>
      <c r="VU45" s="76"/>
      <c r="VV45" s="76"/>
      <c r="VW45" s="76"/>
      <c r="VX45" s="76"/>
      <c r="VY45" s="76"/>
      <c r="VZ45" s="76"/>
      <c r="WA45" s="76"/>
      <c r="WB45" s="76"/>
      <c r="WC45" s="76"/>
      <c r="WD45" s="76"/>
      <c r="WE45" s="76"/>
      <c r="WF45" s="76"/>
      <c r="WG45" s="76"/>
      <c r="WH45" s="76"/>
      <c r="WI45" s="76"/>
      <c r="WJ45" s="76"/>
      <c r="WK45" s="76"/>
      <c r="WL45" s="76"/>
      <c r="WM45" s="76"/>
      <c r="WN45" s="76"/>
      <c r="WO45" s="76"/>
      <c r="WP45" s="76"/>
      <c r="WQ45" s="76"/>
      <c r="WR45" s="76"/>
      <c r="WS45" s="76"/>
      <c r="WT45" s="76"/>
      <c r="WU45" s="76"/>
      <c r="WV45" s="76"/>
      <c r="WW45" s="76"/>
      <c r="WX45" s="76"/>
      <c r="WY45" s="76"/>
      <c r="WZ45" s="76"/>
      <c r="XA45" s="76"/>
      <c r="XB45" s="76"/>
      <c r="XC45" s="76"/>
      <c r="XD45" s="76"/>
      <c r="XE45" s="76"/>
      <c r="XF45" s="76"/>
      <c r="XG45" s="76"/>
      <c r="XH45" s="76"/>
      <c r="XI45" s="76"/>
      <c r="XJ45" s="76"/>
      <c r="XK45" s="76"/>
      <c r="XL45" s="76"/>
      <c r="XM45" s="76"/>
      <c r="XN45" s="76"/>
      <c r="XO45" s="76"/>
      <c r="XP45" s="76"/>
      <c r="XQ45" s="76"/>
      <c r="XR45" s="76"/>
      <c r="XS45" s="76"/>
      <c r="XT45" s="76"/>
      <c r="XU45" s="76"/>
      <c r="XV45" s="76"/>
      <c r="XW45" s="76"/>
      <c r="XX45" s="76"/>
      <c r="XY45" s="76"/>
      <c r="XZ45" s="76"/>
      <c r="YA45" s="76"/>
      <c r="YB45" s="76"/>
      <c r="YC45" s="76"/>
      <c r="YD45" s="76"/>
      <c r="YE45" s="76"/>
      <c r="YF45" s="76"/>
      <c r="YG45" s="76"/>
      <c r="YH45" s="76"/>
      <c r="YI45" s="76"/>
      <c r="YJ45" s="76"/>
      <c r="YK45" s="76"/>
      <c r="YL45" s="76"/>
      <c r="YM45" s="76"/>
      <c r="YN45" s="76"/>
      <c r="YO45" s="76"/>
      <c r="YP45" s="76"/>
      <c r="YQ45" s="76"/>
      <c r="YR45" s="76"/>
      <c r="YS45" s="76"/>
      <c r="YT45" s="76"/>
      <c r="YU45" s="76"/>
      <c r="YV45" s="76"/>
      <c r="YW45" s="76"/>
      <c r="YX45" s="76"/>
      <c r="YY45" s="76"/>
      <c r="YZ45" s="76"/>
      <c r="ZA45" s="76"/>
      <c r="ZB45" s="76"/>
      <c r="ZC45" s="76"/>
      <c r="ZD45" s="76"/>
      <c r="ZE45" s="76"/>
      <c r="ZF45" s="76"/>
      <c r="ZG45" s="76"/>
      <c r="ZH45" s="76"/>
      <c r="ZI45" s="76"/>
      <c r="ZJ45" s="76"/>
      <c r="ZK45" s="76"/>
      <c r="ZL45" s="76"/>
      <c r="ZM45" s="76"/>
      <c r="ZN45" s="76"/>
      <c r="ZO45" s="76"/>
      <c r="ZP45" s="76"/>
      <c r="ZQ45" s="76"/>
      <c r="ZR45" s="76"/>
      <c r="ZS45" s="76"/>
      <c r="ZT45" s="76"/>
      <c r="ZU45" s="76"/>
      <c r="ZV45" s="76"/>
      <c r="ZW45" s="76"/>
      <c r="ZX45" s="76"/>
      <c r="ZY45" s="76"/>
      <c r="ZZ45" s="76"/>
      <c r="AAA45" s="76"/>
      <c r="AAB45" s="76"/>
      <c r="AAC45" s="76"/>
      <c r="AAD45" s="76"/>
      <c r="AAE45" s="76"/>
      <c r="AAF45" s="76"/>
      <c r="AAG45" s="76"/>
      <c r="AAH45" s="76"/>
      <c r="AAI45" s="76"/>
      <c r="AAJ45" s="76"/>
      <c r="AAK45" s="76"/>
      <c r="AAL45" s="76"/>
      <c r="AAM45" s="76"/>
      <c r="AAN45" s="76"/>
      <c r="AAO45" s="76"/>
      <c r="AAP45" s="76"/>
      <c r="AAQ45" s="76"/>
      <c r="AAR45" s="76"/>
      <c r="AAS45" s="76"/>
      <c r="AAT45" s="76"/>
      <c r="AAU45" s="76"/>
      <c r="AAV45" s="76"/>
      <c r="AAW45" s="76"/>
      <c r="AAX45" s="76"/>
      <c r="AAY45" s="76"/>
      <c r="AAZ45" s="76"/>
      <c r="ABA45" s="76"/>
      <c r="ABB45" s="76"/>
      <c r="ABC45" s="76"/>
      <c r="ABD45" s="76"/>
      <c r="ABE45" s="76"/>
      <c r="ABF45" s="76"/>
      <c r="ABG45" s="76"/>
      <c r="ABH45" s="76"/>
      <c r="ABI45" s="76"/>
      <c r="ABJ45" s="76"/>
      <c r="ABK45" s="76"/>
      <c r="ABL45" s="76"/>
      <c r="ABM45" s="76"/>
      <c r="ABN45" s="76"/>
      <c r="ABO45" s="76"/>
      <c r="ABP45" s="76"/>
      <c r="ABQ45" s="76"/>
      <c r="ABR45" s="76"/>
      <c r="ABS45" s="76"/>
      <c r="ABT45" s="76"/>
      <c r="ABU45" s="76"/>
      <c r="ABV45" s="76"/>
      <c r="ABW45" s="76"/>
      <c r="ABX45" s="76"/>
      <c r="ABY45" s="76"/>
      <c r="ABZ45" s="76"/>
      <c r="ACA45" s="76"/>
      <c r="ACB45" s="76"/>
      <c r="ACC45" s="76"/>
      <c r="ACD45" s="76"/>
      <c r="ACE45" s="76"/>
      <c r="ACF45" s="76"/>
      <c r="ACG45" s="76"/>
      <c r="ACH45" s="76"/>
      <c r="ACI45" s="76"/>
      <c r="ACJ45" s="76"/>
      <c r="ACK45" s="76"/>
      <c r="ACL45" s="76"/>
      <c r="ACM45" s="76"/>
      <c r="ACN45" s="76"/>
      <c r="ACO45" s="76"/>
      <c r="ACP45" s="76"/>
      <c r="ACQ45" s="76"/>
      <c r="ACR45" s="76"/>
      <c r="ACS45" s="76"/>
      <c r="ACT45" s="76"/>
      <c r="ACU45" s="76"/>
      <c r="ACV45" s="76"/>
      <c r="ACW45" s="76"/>
      <c r="ACX45" s="76"/>
      <c r="ACY45" s="76"/>
      <c r="ACZ45" s="76"/>
      <c r="ADA45" s="76"/>
      <c r="ADB45" s="76"/>
      <c r="ADC45" s="76"/>
      <c r="ADD45" s="76"/>
      <c r="ADE45" s="76"/>
      <c r="ADF45" s="76"/>
      <c r="ADG45" s="76"/>
      <c r="ADH45" s="76"/>
      <c r="ADI45" s="76"/>
      <c r="ADJ45" s="76"/>
      <c r="ADK45" s="76"/>
      <c r="ADL45" s="76"/>
      <c r="ADM45" s="76"/>
      <c r="ADN45" s="76"/>
      <c r="ADO45" s="76"/>
      <c r="ADP45" s="76"/>
      <c r="ADQ45" s="76"/>
      <c r="ADR45" s="76"/>
      <c r="ADS45" s="76"/>
      <c r="ADT45" s="76"/>
      <c r="ADU45" s="76"/>
      <c r="ADV45" s="76"/>
      <c r="ADW45" s="76"/>
      <c r="ADX45" s="76"/>
      <c r="ADY45" s="76"/>
      <c r="ADZ45" s="76"/>
      <c r="AEA45" s="76"/>
      <c r="AEB45" s="76"/>
      <c r="AEC45" s="76"/>
      <c r="AED45" s="76"/>
      <c r="AEE45" s="76"/>
      <c r="AEF45" s="76"/>
      <c r="AEG45" s="76"/>
      <c r="AEH45" s="76"/>
      <c r="AEI45" s="76"/>
      <c r="AEJ45" s="76"/>
      <c r="AEK45" s="76"/>
      <c r="AEL45" s="76"/>
      <c r="AEM45" s="76"/>
      <c r="AEN45" s="76"/>
      <c r="AEO45" s="76"/>
      <c r="AEP45" s="76"/>
      <c r="AEQ45" s="76"/>
      <c r="AER45" s="76"/>
      <c r="AES45" s="76"/>
      <c r="AET45" s="76"/>
      <c r="AEU45" s="76"/>
      <c r="AEV45" s="76"/>
      <c r="AEW45" s="76"/>
      <c r="AEX45" s="76"/>
      <c r="AEY45" s="76"/>
      <c r="AEZ45" s="76"/>
      <c r="AFA45" s="76"/>
      <c r="AFB45" s="76"/>
      <c r="AFC45" s="76"/>
      <c r="AFD45" s="76"/>
      <c r="AFE45" s="76"/>
      <c r="AFF45" s="76"/>
      <c r="AFG45" s="76"/>
      <c r="AFH45" s="76"/>
      <c r="AFI45" s="76"/>
      <c r="AFJ45" s="76"/>
      <c r="AFK45" s="76"/>
      <c r="AFL45" s="76"/>
      <c r="AFM45" s="76"/>
      <c r="AFN45" s="76"/>
      <c r="AFO45" s="76"/>
      <c r="AFP45" s="76"/>
      <c r="AFQ45" s="76"/>
      <c r="AFR45" s="76"/>
      <c r="AFS45" s="76"/>
      <c r="AFT45" s="76"/>
      <c r="AFU45" s="76"/>
      <c r="AFV45" s="76"/>
      <c r="AFW45" s="76"/>
      <c r="AFX45" s="76"/>
      <c r="AFY45" s="76"/>
      <c r="AFZ45" s="76"/>
      <c r="AGA45" s="76"/>
      <c r="AGB45" s="76"/>
      <c r="AGC45" s="76"/>
      <c r="AGD45" s="76"/>
      <c r="AGE45" s="76"/>
      <c r="AGF45" s="76"/>
      <c r="AGG45" s="76"/>
      <c r="AGH45" s="76"/>
      <c r="AGI45" s="76"/>
      <c r="AGJ45" s="76"/>
      <c r="AGK45" s="76"/>
      <c r="AGL45" s="76"/>
      <c r="AGM45" s="76"/>
      <c r="AGN45" s="76"/>
      <c r="AGO45" s="76"/>
      <c r="AGP45" s="76"/>
      <c r="AGQ45" s="76"/>
      <c r="AGR45" s="76"/>
      <c r="AGS45" s="76"/>
      <c r="AGT45" s="76"/>
      <c r="AGU45" s="76"/>
      <c r="AGV45" s="76"/>
      <c r="AGW45" s="76"/>
      <c r="AGX45" s="76"/>
      <c r="AGY45" s="76"/>
      <c r="AGZ45" s="76"/>
      <c r="AHA45" s="76"/>
      <c r="AHB45" s="76"/>
      <c r="AHC45" s="76"/>
      <c r="AHD45" s="76"/>
      <c r="AHE45" s="76"/>
      <c r="AHF45" s="76"/>
      <c r="AHG45" s="76"/>
      <c r="AHH45" s="76"/>
      <c r="AHI45" s="76"/>
      <c r="AHJ45" s="76"/>
      <c r="AHK45" s="76"/>
      <c r="AHL45" s="76"/>
      <c r="AHM45" s="76"/>
      <c r="AHN45" s="76"/>
      <c r="AHO45" s="76"/>
      <c r="AHP45" s="76"/>
      <c r="AHQ45" s="76"/>
      <c r="AHR45" s="76"/>
      <c r="AHS45" s="76"/>
      <c r="AHT45" s="76"/>
      <c r="AHU45" s="76"/>
      <c r="AHV45" s="76"/>
      <c r="AHW45" s="76"/>
      <c r="AHX45" s="76"/>
      <c r="AHY45" s="76"/>
      <c r="AHZ45" s="76"/>
      <c r="AIA45" s="76"/>
      <c r="AIB45" s="76"/>
      <c r="AIC45" s="76"/>
      <c r="AID45" s="76"/>
      <c r="AIE45" s="76"/>
      <c r="AIF45" s="76"/>
      <c r="AIG45" s="76"/>
      <c r="AIH45" s="76"/>
      <c r="AII45" s="76"/>
      <c r="AIJ45" s="76"/>
      <c r="AIK45" s="76"/>
      <c r="AIL45" s="76"/>
      <c r="AIM45" s="76"/>
      <c r="AIN45" s="76"/>
      <c r="AIO45" s="76"/>
      <c r="AIP45" s="76"/>
      <c r="AIQ45" s="76"/>
      <c r="AIR45" s="76"/>
      <c r="AIS45" s="76"/>
      <c r="AIT45" s="76"/>
      <c r="AIU45" s="76"/>
      <c r="AIV45" s="76"/>
      <c r="AIW45" s="76"/>
      <c r="AIX45" s="76"/>
      <c r="AIY45" s="76"/>
      <c r="AIZ45" s="76"/>
      <c r="AJA45" s="76"/>
      <c r="AJB45" s="76"/>
      <c r="AJC45" s="76"/>
      <c r="AJD45" s="76"/>
      <c r="AJE45" s="76"/>
      <c r="AJF45" s="76"/>
      <c r="AJG45" s="76"/>
      <c r="AJH45" s="76"/>
      <c r="AJI45" s="76"/>
      <c r="AJJ45" s="76"/>
      <c r="AJK45" s="76"/>
      <c r="AJL45" s="76"/>
      <c r="AJM45" s="76"/>
      <c r="AJN45" s="76"/>
      <c r="AJO45" s="76"/>
      <c r="AJP45" s="76"/>
      <c r="AJQ45" s="76"/>
      <c r="AJR45" s="76"/>
      <c r="AJS45" s="76"/>
      <c r="AJT45" s="76"/>
      <c r="AJU45" s="76"/>
      <c r="AJV45" s="76"/>
      <c r="AJW45" s="76"/>
      <c r="AJX45" s="76"/>
      <c r="AJY45" s="76"/>
      <c r="AJZ45" s="76"/>
      <c r="AKA45" s="76"/>
      <c r="AKB45" s="76"/>
      <c r="AKC45" s="76"/>
      <c r="AKD45" s="76"/>
      <c r="AKE45" s="76"/>
      <c r="AKF45" s="76"/>
      <c r="AKG45" s="76"/>
      <c r="AKH45" s="76"/>
      <c r="AKI45" s="76"/>
      <c r="AKJ45" s="76"/>
      <c r="AKK45" s="76"/>
      <c r="AKL45" s="76"/>
      <c r="AKM45" s="76"/>
      <c r="AKN45" s="76"/>
      <c r="AKO45" s="76"/>
      <c r="AKP45" s="76"/>
      <c r="AKQ45" s="76"/>
      <c r="AKR45" s="76"/>
      <c r="AKS45" s="76"/>
      <c r="AKT45" s="76"/>
      <c r="AKU45" s="76"/>
      <c r="AKV45" s="76"/>
      <c r="AKW45" s="76"/>
      <c r="AKX45" s="76"/>
      <c r="AKY45" s="76"/>
      <c r="AKZ45" s="76"/>
      <c r="ALA45" s="76"/>
      <c r="ALB45" s="76"/>
      <c r="ALC45" s="76"/>
      <c r="ALD45" s="76"/>
      <c r="ALE45" s="76"/>
      <c r="ALF45" s="76"/>
      <c r="ALG45" s="76"/>
      <c r="ALH45" s="76"/>
      <c r="ALI45" s="76"/>
      <c r="ALJ45" s="76"/>
      <c r="ALK45" s="76"/>
      <c r="ALL45" s="76"/>
      <c r="ALM45" s="76"/>
      <c r="ALN45" s="76"/>
      <c r="ALO45" s="76"/>
      <c r="ALP45" s="76"/>
      <c r="ALQ45" s="76"/>
      <c r="ALR45" s="76"/>
      <c r="ALS45" s="76"/>
      <c r="ALT45" s="76"/>
      <c r="ALU45" s="76"/>
      <c r="ALV45" s="76"/>
      <c r="ALW45" s="76"/>
      <c r="ALX45" s="76"/>
      <c r="ALY45" s="76"/>
      <c r="ALZ45" s="76"/>
      <c r="AMA45" s="76"/>
      <c r="AMB45" s="76"/>
      <c r="AMC45" s="76"/>
      <c r="AMD45" s="76"/>
      <c r="AME45" s="76"/>
      <c r="AMF45" s="76"/>
      <c r="AMG45" s="76"/>
      <c r="AMH45" s="76"/>
      <c r="AMI45" s="76"/>
      <c r="AMJ45" s="76"/>
    </row>
    <row r="46" spans="1:1024" s="43" customFormat="1" ht="14.25" customHeight="1" x14ac:dyDescent="0.2">
      <c r="A46" s="1"/>
      <c r="B46" s="2"/>
      <c r="C46" s="2"/>
      <c r="D46" s="1"/>
      <c r="E46" s="1"/>
      <c r="F46" s="1"/>
      <c r="G46" s="1"/>
      <c r="H46" s="1"/>
      <c r="I46" s="1"/>
      <c r="J46" s="3"/>
      <c r="K46" s="1"/>
      <c r="L46" s="1"/>
    </row>
    <row r="54" ht="9.75" customHeight="1" x14ac:dyDescent="0.2"/>
  </sheetData>
  <mergeCells count="44">
    <mergeCell ref="K21:K22"/>
    <mergeCell ref="L21:L22"/>
    <mergeCell ref="F21:F2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G21:G22"/>
    <mergeCell ref="H21:H22"/>
    <mergeCell ref="I21:I22"/>
    <mergeCell ref="J21:J22"/>
    <mergeCell ref="A21:A22"/>
    <mergeCell ref="B21:B22"/>
    <mergeCell ref="C21:C22"/>
    <mergeCell ref="D21:D22"/>
    <mergeCell ref="E21:E22"/>
    <mergeCell ref="A11:L11"/>
    <mergeCell ref="A12:L12"/>
    <mergeCell ref="A13:D13"/>
    <mergeCell ref="A14:D14"/>
    <mergeCell ref="A15:G15"/>
    <mergeCell ref="H15:L15"/>
    <mergeCell ref="A28:D28"/>
    <mergeCell ref="G28:L28"/>
    <mergeCell ref="A38:D38"/>
    <mergeCell ref="K45:L45"/>
    <mergeCell ref="A39:E39"/>
    <mergeCell ref="F39:L39"/>
    <mergeCell ref="A43:E43"/>
    <mergeCell ref="F43:L43"/>
    <mergeCell ref="A44:E44"/>
    <mergeCell ref="F44:L44"/>
    <mergeCell ref="A45:D45"/>
    <mergeCell ref="E45:G45"/>
    <mergeCell ref="H45:J45"/>
    <mergeCell ref="E38:G38"/>
    <mergeCell ref="H38:J38"/>
    <mergeCell ref="K38:L38"/>
  </mergeCells>
  <conditionalFormatting sqref="B2">
    <cfRule type="duplicateValues" dxfId="4" priority="3"/>
  </conditionalFormatting>
  <conditionalFormatting sqref="B3">
    <cfRule type="duplicateValues" dxfId="3" priority="4"/>
  </conditionalFormatting>
  <conditionalFormatting sqref="B4">
    <cfRule type="duplicateValues" dxfId="2" priority="5"/>
  </conditionalFormatting>
  <conditionalFormatting sqref="B29:B1048576 B1 B6:B7 B9:B11 B16:B22">
    <cfRule type="duplicateValues" dxfId="1" priority="2"/>
  </conditionalFormatting>
  <conditionalFormatting sqref="G35:G36 G29:G33">
    <cfRule type="duplicateValues" dxfId="0" priority="6"/>
  </conditionalFormatting>
  <printOptions horizontalCentered="1"/>
  <pageMargins left="0.196527777777778" right="0.196527777777778" top="0.905555555555556" bottom="0.86597222222222203" header="0.15763888888888899" footer="0.118055555555556"/>
  <pageSetup paperSize="9" scale="66" firstPageNumber="0" fitToHeight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Велокросс</vt:lpstr>
      <vt:lpstr>Велокросс!Заголовки_для_печати</vt:lpstr>
      <vt:lpstr>Велокросс!Область_печати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user</cp:lastModifiedBy>
  <cp:revision>1</cp:revision>
  <cp:lastPrinted>2021-12-27T14:23:41Z</cp:lastPrinted>
  <dcterms:created xsi:type="dcterms:W3CDTF">1996-10-08T23:32:33Z</dcterms:created>
  <dcterms:modified xsi:type="dcterms:W3CDTF">2023-12-07T06:24:41Z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