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9600" windowHeight="703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классик'!$A$21:$J$21</definedName>
    <definedName name="_xlnm.Print_Titles" localSheetId="0">'Итог прот ВМХ гонка классик'!$21:$21</definedName>
    <definedName name="_xlnm.Print_Area" localSheetId="0">'Итог прот ВМХ гонка классик'!$A$1:$J$50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2" i="2" l="1"/>
  <c r="J41" i="2"/>
  <c r="J40" i="2"/>
  <c r="J39" i="2"/>
  <c r="H39" i="2"/>
  <c r="I50" i="2" l="1"/>
  <c r="G50" i="2"/>
  <c r="D50" i="2"/>
  <c r="H42" i="2"/>
  <c r="H41" i="2"/>
  <c r="H40" i="2"/>
  <c r="J38" i="2"/>
  <c r="J37" i="2"/>
  <c r="J36" i="2"/>
  <c r="H38" i="2" l="1"/>
  <c r="H37" i="2" s="1"/>
</calcChain>
</file>

<file path=xl/sharedStrings.xml><?xml version="1.0" encoding="utf-8"?>
<sst xmlns="http://schemas.openxmlformats.org/spreadsheetml/2006/main" count="112" uniqueCount="87">
  <si>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</si>
  <si>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</si>
  <si>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</si>
  <si>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</si>
  <si>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</si>
  <si>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</si>
  <si>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</si>
  <si>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</si>
  <si>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</si>
  <si>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</si>
  <si>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</si>
  <si>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</si>
  <si>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</si>
  <si>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</si>
  <si>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</si>
  <si>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</si>
  <si>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</si>
  <si>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</si>
  <si>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</si>
  <si>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</si>
  <si>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</si>
  <si>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</si>
  <si>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</si>
  <si>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</si>
  <si>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</si>
  <si>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</si>
  <si>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</si>
  <si>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</si>
  <si>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</si>
  <si>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</si>
  <si>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</si>
  <si>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</si>
  <si>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</si>
  <si>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</si>
  <si>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</si>
  <si>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</si>
  <si>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</si>
  <si>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</si>
  <si>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</si>
  <si>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</si>
  <si>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</si>
  <si>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</si>
  <si>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</si>
  <si>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</si>
  <si>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ГБУ РМ "СШОР по велоспорту"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</si>
  <si>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</si>
  <si>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</si>
  <si>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</si>
  <si>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</si>
  <si>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</si>
  <si>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</si>
  <si>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</si>
  <si>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ГБУ РМ"СШОР по велоспорту"</t>
  </si>
  <si>
    <t>Санкт-Петербург</t>
  </si>
  <si>
    <t>ГБУ БО СШОР "Русь"</t>
  </si>
  <si>
    <t>Министерство физической культуры и спорта Брянской области</t>
  </si>
  <si>
    <t>ГБУ БО "Центр спортивной подготовки Брянской области"</t>
  </si>
  <si>
    <t xml:space="preserve"> МЕСТО ПРОВЕДЕНИЯ: г.Брянск</t>
  </si>
  <si>
    <t>№ ЕКП 2022: 4690</t>
  </si>
  <si>
    <r>
      <t xml:space="preserve">НАЧАЛО ГОНКИ: </t>
    </r>
    <r>
      <rPr>
        <sz val="11"/>
        <rFont val="Calibri"/>
        <family val="2"/>
        <charset val="204"/>
      </rPr>
      <t>11ч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</si>
  <si>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</si>
  <si>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БОЧАНОВ В.А. (ВК, г. Омск)</t>
  </si>
  <si>
    <t>350/350</t>
  </si>
  <si>
    <t>Девушки 15-16 лет</t>
  </si>
  <si>
    <t>Бодырева Анастасия</t>
  </si>
  <si>
    <t>Завязкина Карина</t>
  </si>
  <si>
    <t>ГБУ СШОР Петродворцового района СПБ</t>
  </si>
  <si>
    <t>Сафина Арианна</t>
  </si>
  <si>
    <t>Тарасова Ксения</t>
  </si>
  <si>
    <t>Акишина Дарья</t>
  </si>
  <si>
    <t>Личманова Любовь</t>
  </si>
  <si>
    <t>ГБУ СШ "Локомотив" Выборгского района</t>
  </si>
  <si>
    <t>Воронкова Альбина</t>
  </si>
  <si>
    <t>Дуляр Софья</t>
  </si>
  <si>
    <t>ГБУ СШОР Петродворцового района</t>
  </si>
  <si>
    <t>Рыжова Дарья</t>
  </si>
  <si>
    <t>Бовкун Елизавета</t>
  </si>
  <si>
    <t>ГБУ МО"СШОР по велоспорту"</t>
  </si>
  <si>
    <t>Сухарева Софья</t>
  </si>
  <si>
    <t>Маришева Анастасия</t>
  </si>
  <si>
    <t xml:space="preserve"> ДАТА ПРОВЕДЕНИЯ: 17 июня 2022 года </t>
  </si>
  <si>
    <t>РОО "Федерация велосипедного спорта Брянской области"</t>
  </si>
  <si>
    <t>БУКОВА О.Ю. (1К, г. Пенза)</t>
  </si>
  <si>
    <t>Республика Мордовия</t>
  </si>
  <si>
    <t>Брянская область</t>
  </si>
  <si>
    <t>Московская область</t>
  </si>
  <si>
    <t>Температура: +25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</si>
</sst>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7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30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8" fillId="3" borderId="1" xfId="0" applyFont="1" applyFill="1" applyBorder="1" applyAlignment="1">
      <alignment horizontal="right" vertical="center"/>
    </xf>
    <xf numFmtId="0" fontId="14" fillId="3" borderId="32" xfId="2" applyFont="1" applyFill="1" applyBorder="1" applyAlignment="1">
      <alignment horizontal="left" vertical="center"/>
    </xf>
    <xf numFmtId="49" fontId="5" fillId="3" borderId="33" xfId="2" applyNumberFormat="1" applyFont="1" applyFill="1" applyBorder="1" applyAlignment="1">
      <alignment horizontal="right" vertical="center"/>
    </xf>
    <xf numFmtId="0" fontId="5" fillId="0" borderId="27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9" fillId="0" borderId="23" xfId="0" applyFont="1" applyFill="1" applyBorder="1" applyAlignment="1">
      <alignment horizontal="center"/>
    </xf>
    <xf numFmtId="0" fontId="19" fillId="0" borderId="23" xfId="0" applyNumberFormat="1" applyFont="1" applyFill="1" applyBorder="1" applyAlignment="1">
      <alignment horizontal="center"/>
    </xf>
    <xf numFmtId="0" fontId="19" fillId="0" borderId="23" xfId="0" applyFont="1" applyFill="1" applyBorder="1" applyAlignment="1">
      <alignment horizontal="left"/>
    </xf>
    <xf numFmtId="0" fontId="16" fillId="0" borderId="1" xfId="2" applyFont="1" applyBorder="1" applyAlignment="1">
      <alignment vertical="center" wrapText="1"/>
    </xf>
    <xf numFmtId="0" fontId="19" fillId="0" borderId="11" xfId="0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/>
    </xf>
    <xf numFmtId="0" fontId="19" fillId="0" borderId="35" xfId="0" applyNumberFormat="1" applyFont="1" applyFill="1" applyBorder="1" applyAlignment="1">
      <alignment horizontal="center"/>
    </xf>
    <xf numFmtId="0" fontId="19" fillId="0" borderId="35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left"/>
    </xf>
    <xf numFmtId="0" fontId="14" fillId="0" borderId="35" xfId="2" applyFont="1" applyFill="1" applyBorder="1" applyAlignment="1">
      <alignment horizontal="center" vertical="center" wrapText="1"/>
    </xf>
    <xf numFmtId="0" fontId="14" fillId="0" borderId="36" xfId="2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428624</xdr:colOff>
      <xdr:row>0</xdr:row>
      <xdr:rowOff>91050</xdr:rowOff>
    </xdr:from>
    <xdr:to>
      <xdr:col>9</xdr:col>
      <xdr:colOff>1373981</xdr:colOff>
      <xdr:row>3</xdr:row>
      <xdr:rowOff>35719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37030" y="91050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51"/>
  <sheetViews>
    <sheetView tabSelected="1" view="pageBreakPreview" topLeftCell="B20" zoomScale="69" zoomScaleNormal="100" zoomScaleSheetLayoutView="69" zoomScalePageLayoutView="95" workbookViewId="0">
      <selection activeCell="G38" sqref="G38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1.2851562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5.5703125" style="1" customWidth="1"/>
    <col min="9" max="9" width="28.8554687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2.5" customHeight="1" x14ac:dyDescent="0.2">
      <c r="A2" s="102" t="s">
        <v>55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2.5" customHeight="1" x14ac:dyDescent="0.2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22.5" customHeight="1" x14ac:dyDescent="0.2">
      <c r="A4" s="102" t="s">
        <v>81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21" customHeight="1" x14ac:dyDescent="0.2">
      <c r="A5" s="102" t="s">
        <v>56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s="3" customFormat="1" ht="28.5" x14ac:dyDescent="0.2">
      <c r="A6" s="98" t="s">
        <v>2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s="3" customFormat="1" ht="18" customHeight="1" x14ac:dyDescent="0.2">
      <c r="A7" s="99" t="s">
        <v>3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s="3" customFormat="1" ht="6" customHeight="1" thickBo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</row>
    <row r="9" spans="1:10" ht="18" customHeight="1" thickTop="1" x14ac:dyDescent="0.2">
      <c r="A9" s="101" t="s">
        <v>4</v>
      </c>
      <c r="B9" s="101"/>
      <c r="C9" s="101"/>
      <c r="D9" s="101"/>
      <c r="E9" s="101"/>
      <c r="F9" s="101"/>
      <c r="G9" s="101"/>
      <c r="H9" s="101"/>
      <c r="I9" s="101"/>
      <c r="J9" s="101"/>
    </row>
    <row r="10" spans="1:10" ht="18" customHeight="1" x14ac:dyDescent="0.2">
      <c r="A10" s="91" t="s">
        <v>51</v>
      </c>
      <c r="B10" s="91"/>
      <c r="C10" s="91"/>
      <c r="D10" s="91"/>
      <c r="E10" s="91"/>
      <c r="F10" s="91"/>
      <c r="G10" s="91"/>
      <c r="H10" s="91"/>
      <c r="I10" s="91"/>
      <c r="J10" s="91"/>
    </row>
    <row r="11" spans="1:10" ht="19.5" customHeight="1" x14ac:dyDescent="0.2">
      <c r="A11" s="91" t="s">
        <v>63</v>
      </c>
      <c r="B11" s="91"/>
      <c r="C11" s="91"/>
      <c r="D11" s="91"/>
      <c r="E11" s="91"/>
      <c r="F11" s="91"/>
      <c r="G11" s="91"/>
      <c r="H11" s="91"/>
      <c r="I11" s="91"/>
      <c r="J11" s="91"/>
    </row>
    <row r="12" spans="1:10" ht="7.5" customHeigh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0" ht="15.75" x14ac:dyDescent="0.2">
      <c r="A13" s="93" t="s">
        <v>57</v>
      </c>
      <c r="B13" s="93"/>
      <c r="C13" s="93"/>
      <c r="D13" s="93"/>
      <c r="E13" s="40"/>
      <c r="F13" s="40"/>
      <c r="G13" s="41"/>
      <c r="H13" s="42" t="s">
        <v>59</v>
      </c>
      <c r="I13" s="40"/>
      <c r="J13" s="43" t="s">
        <v>50</v>
      </c>
    </row>
    <row r="14" spans="1:10" ht="15.75" x14ac:dyDescent="0.2">
      <c r="A14" s="94" t="s">
        <v>80</v>
      </c>
      <c r="B14" s="94"/>
      <c r="C14" s="94"/>
      <c r="D14" s="94"/>
      <c r="E14" s="44"/>
      <c r="F14" s="44"/>
      <c r="G14" s="41"/>
      <c r="H14" s="45" t="s">
        <v>60</v>
      </c>
      <c r="I14" s="44"/>
      <c r="J14" s="46" t="s">
        <v>58</v>
      </c>
    </row>
    <row r="15" spans="1:10" ht="15" x14ac:dyDescent="0.2">
      <c r="A15" s="95" t="s">
        <v>5</v>
      </c>
      <c r="B15" s="95"/>
      <c r="C15" s="95"/>
      <c r="D15" s="95"/>
      <c r="E15" s="95"/>
      <c r="F15" s="95"/>
      <c r="G15" s="95"/>
      <c r="H15" s="95"/>
      <c r="I15" s="96" t="s">
        <v>6</v>
      </c>
      <c r="J15" s="97"/>
    </row>
    <row r="16" spans="1:10" ht="15" x14ac:dyDescent="0.2">
      <c r="A16" s="47" t="s">
        <v>7</v>
      </c>
      <c r="B16" s="48"/>
      <c r="C16" s="48"/>
      <c r="D16" s="49"/>
      <c r="E16" s="50"/>
      <c r="F16" s="49"/>
      <c r="G16" s="51"/>
      <c r="H16" s="52"/>
      <c r="I16" s="84" t="s">
        <v>46</v>
      </c>
      <c r="J16" s="84"/>
    </row>
    <row r="17" spans="1:10" ht="15" x14ac:dyDescent="0.2">
      <c r="A17" s="47" t="s">
        <v>8</v>
      </c>
      <c r="B17" s="48"/>
      <c r="C17" s="48"/>
      <c r="D17" s="51"/>
      <c r="E17" s="50"/>
      <c r="F17" s="49"/>
      <c r="G17" s="53"/>
      <c r="H17" s="54" t="s">
        <v>61</v>
      </c>
      <c r="I17" s="55" t="s">
        <v>9</v>
      </c>
      <c r="J17" s="56">
        <v>2.7</v>
      </c>
    </row>
    <row r="18" spans="1:10" ht="15" x14ac:dyDescent="0.2">
      <c r="A18" s="57" t="s">
        <v>10</v>
      </c>
      <c r="B18" s="48"/>
      <c r="C18" s="48"/>
      <c r="D18" s="51"/>
      <c r="E18" s="50"/>
      <c r="F18" s="49"/>
      <c r="G18" s="53"/>
      <c r="H18" s="54" t="s">
        <v>82</v>
      </c>
      <c r="I18" s="55" t="s">
        <v>11</v>
      </c>
      <c r="J18" s="56">
        <v>1</v>
      </c>
    </row>
    <row r="19" spans="1:10" ht="15.75" thickBot="1" x14ac:dyDescent="0.25">
      <c r="A19" s="58" t="s">
        <v>12</v>
      </c>
      <c r="B19" s="59"/>
      <c r="C19" s="59"/>
      <c r="D19" s="60"/>
      <c r="E19" s="60"/>
      <c r="F19" s="60"/>
      <c r="G19" s="60"/>
      <c r="H19" s="61" t="s">
        <v>45</v>
      </c>
      <c r="I19" s="62" t="s">
        <v>43</v>
      </c>
      <c r="J19" s="63" t="s">
        <v>62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13</v>
      </c>
      <c r="B21" s="10" t="s">
        <v>14</v>
      </c>
      <c r="C21" s="10" t="s">
        <v>15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1" t="s">
        <v>21</v>
      </c>
      <c r="J21" s="12" t="s">
        <v>22</v>
      </c>
    </row>
    <row r="22" spans="1:10" s="65" customFormat="1" ht="27" customHeight="1" x14ac:dyDescent="0.2">
      <c r="A22" s="70">
        <v>1</v>
      </c>
      <c r="B22" s="67">
        <v>86</v>
      </c>
      <c r="C22" s="66">
        <v>10089109133</v>
      </c>
      <c r="D22" s="68" t="s">
        <v>64</v>
      </c>
      <c r="E22" s="66">
        <v>2006</v>
      </c>
      <c r="F22" s="66" t="s">
        <v>24</v>
      </c>
      <c r="G22" s="66" t="s">
        <v>83</v>
      </c>
      <c r="H22" s="66" t="s">
        <v>44</v>
      </c>
      <c r="I22" s="71"/>
      <c r="J22" s="72"/>
    </row>
    <row r="23" spans="1:10" s="65" customFormat="1" ht="27" customHeight="1" x14ac:dyDescent="0.2">
      <c r="A23" s="70">
        <v>2</v>
      </c>
      <c r="B23" s="67">
        <v>121</v>
      </c>
      <c r="C23" s="66">
        <v>10101157442</v>
      </c>
      <c r="D23" s="68" t="s">
        <v>65</v>
      </c>
      <c r="E23" s="66">
        <v>2006</v>
      </c>
      <c r="F23" s="66" t="s">
        <v>36</v>
      </c>
      <c r="G23" s="66" t="s">
        <v>53</v>
      </c>
      <c r="H23" s="66" t="s">
        <v>66</v>
      </c>
      <c r="I23" s="71"/>
      <c r="J23" s="72"/>
    </row>
    <row r="24" spans="1:10" s="65" customFormat="1" ht="27" customHeight="1" x14ac:dyDescent="0.2">
      <c r="A24" s="70">
        <v>3</v>
      </c>
      <c r="B24" s="67">
        <v>777</v>
      </c>
      <c r="C24" s="66">
        <v>10112255050</v>
      </c>
      <c r="D24" s="68" t="s">
        <v>67</v>
      </c>
      <c r="E24" s="66">
        <v>2007</v>
      </c>
      <c r="F24" s="66" t="s">
        <v>38</v>
      </c>
      <c r="G24" s="66" t="s">
        <v>53</v>
      </c>
      <c r="H24" s="66" t="s">
        <v>66</v>
      </c>
      <c r="I24" s="71"/>
      <c r="J24" s="72"/>
    </row>
    <row r="25" spans="1:10" s="65" customFormat="1" ht="27" customHeight="1" x14ac:dyDescent="0.2">
      <c r="A25" s="70">
        <v>4</v>
      </c>
      <c r="B25" s="67">
        <v>70</v>
      </c>
      <c r="C25" s="66">
        <v>10090050841</v>
      </c>
      <c r="D25" s="68" t="s">
        <v>68</v>
      </c>
      <c r="E25" s="66">
        <v>2006</v>
      </c>
      <c r="F25" s="66" t="s">
        <v>34</v>
      </c>
      <c r="G25" s="66" t="s">
        <v>83</v>
      </c>
      <c r="H25" s="66" t="s">
        <v>52</v>
      </c>
      <c r="I25" s="71"/>
      <c r="J25" s="72"/>
    </row>
    <row r="26" spans="1:10" s="65" customFormat="1" ht="27" customHeight="1" x14ac:dyDescent="0.2">
      <c r="A26" s="70">
        <v>5</v>
      </c>
      <c r="B26" s="67">
        <v>56</v>
      </c>
      <c r="C26" s="66">
        <v>10089109331</v>
      </c>
      <c r="D26" s="68" t="s">
        <v>69</v>
      </c>
      <c r="E26" s="66">
        <v>2006</v>
      </c>
      <c r="F26" s="66" t="s">
        <v>34</v>
      </c>
      <c r="G26" s="66" t="s">
        <v>83</v>
      </c>
      <c r="H26" s="66" t="s">
        <v>44</v>
      </c>
      <c r="I26" s="71"/>
      <c r="J26" s="72"/>
    </row>
    <row r="27" spans="1:10" s="65" customFormat="1" ht="27" customHeight="1" x14ac:dyDescent="0.2">
      <c r="A27" s="70">
        <v>6</v>
      </c>
      <c r="B27" s="67">
        <v>22</v>
      </c>
      <c r="C27" s="66">
        <v>10091855041</v>
      </c>
      <c r="D27" s="68" t="s">
        <v>70</v>
      </c>
      <c r="E27" s="66">
        <v>2006</v>
      </c>
      <c r="F27" s="66" t="s">
        <v>38</v>
      </c>
      <c r="G27" s="66" t="s">
        <v>53</v>
      </c>
      <c r="H27" s="66" t="s">
        <v>71</v>
      </c>
      <c r="I27" s="71"/>
      <c r="J27" s="72"/>
    </row>
    <row r="28" spans="1:10" s="65" customFormat="1" ht="27" customHeight="1" x14ac:dyDescent="0.2">
      <c r="A28" s="70">
        <v>7</v>
      </c>
      <c r="B28" s="67">
        <v>329</v>
      </c>
      <c r="C28" s="66">
        <v>10104452109</v>
      </c>
      <c r="D28" s="68" t="s">
        <v>72</v>
      </c>
      <c r="E28" s="66">
        <v>2006</v>
      </c>
      <c r="F28" s="66" t="s">
        <v>24</v>
      </c>
      <c r="G28" s="66" t="s">
        <v>84</v>
      </c>
      <c r="H28" s="66" t="s">
        <v>54</v>
      </c>
      <c r="I28" s="71"/>
      <c r="J28" s="72"/>
    </row>
    <row r="29" spans="1:10" s="65" customFormat="1" ht="27" customHeight="1" x14ac:dyDescent="0.2">
      <c r="A29" s="70">
        <v>8</v>
      </c>
      <c r="B29" s="67">
        <v>67</v>
      </c>
      <c r="C29" s="66">
        <v>10091230504</v>
      </c>
      <c r="D29" s="68" t="s">
        <v>75</v>
      </c>
      <c r="E29" s="66">
        <v>2007</v>
      </c>
      <c r="F29" s="66" t="s">
        <v>36</v>
      </c>
      <c r="G29" s="66" t="s">
        <v>83</v>
      </c>
      <c r="H29" s="66" t="s">
        <v>44</v>
      </c>
      <c r="I29" s="71"/>
      <c r="J29" s="72"/>
    </row>
    <row r="30" spans="1:10" s="65" customFormat="1" ht="27" customHeight="1" x14ac:dyDescent="0.2">
      <c r="A30" s="70">
        <v>9</v>
      </c>
      <c r="B30" s="67">
        <v>878</v>
      </c>
      <c r="C30" s="66">
        <v>10104993083</v>
      </c>
      <c r="D30" s="68" t="s">
        <v>73</v>
      </c>
      <c r="E30" s="66">
        <v>2007</v>
      </c>
      <c r="F30" s="66" t="s">
        <v>38</v>
      </c>
      <c r="G30" s="66" t="s">
        <v>53</v>
      </c>
      <c r="H30" s="66" t="s">
        <v>74</v>
      </c>
      <c r="I30" s="71"/>
      <c r="J30" s="72"/>
    </row>
    <row r="31" spans="1:10" s="65" customFormat="1" ht="27" customHeight="1" x14ac:dyDescent="0.2">
      <c r="A31" s="70">
        <v>10</v>
      </c>
      <c r="B31" s="67">
        <v>785</v>
      </c>
      <c r="C31" s="66">
        <v>10117597326</v>
      </c>
      <c r="D31" s="68" t="s">
        <v>78</v>
      </c>
      <c r="E31" s="66">
        <v>2007</v>
      </c>
      <c r="F31" s="66" t="s">
        <v>34</v>
      </c>
      <c r="G31" s="66" t="s">
        <v>53</v>
      </c>
      <c r="H31" s="66" t="s">
        <v>66</v>
      </c>
      <c r="I31" s="71"/>
      <c r="J31" s="72"/>
    </row>
    <row r="32" spans="1:10" s="65" customFormat="1" ht="27" customHeight="1" x14ac:dyDescent="0.2">
      <c r="A32" s="70">
        <v>11</v>
      </c>
      <c r="B32" s="67">
        <v>711</v>
      </c>
      <c r="C32" s="66">
        <v>10092522523</v>
      </c>
      <c r="D32" s="68" t="s">
        <v>76</v>
      </c>
      <c r="E32" s="66">
        <v>2006</v>
      </c>
      <c r="F32" s="66" t="s">
        <v>38</v>
      </c>
      <c r="G32" s="66" t="s">
        <v>85</v>
      </c>
      <c r="H32" s="66" t="s">
        <v>77</v>
      </c>
      <c r="I32" s="71"/>
      <c r="J32" s="72"/>
    </row>
    <row r="33" spans="1:10" s="65" customFormat="1" ht="27" customHeight="1" thickBot="1" x14ac:dyDescent="0.25">
      <c r="A33" s="73">
        <v>12</v>
      </c>
      <c r="B33" s="74">
        <v>715</v>
      </c>
      <c r="C33" s="75">
        <v>10121398009</v>
      </c>
      <c r="D33" s="76" t="s">
        <v>79</v>
      </c>
      <c r="E33" s="75">
        <v>2006</v>
      </c>
      <c r="F33" s="75" t="s">
        <v>34</v>
      </c>
      <c r="G33" s="75" t="s">
        <v>85</v>
      </c>
      <c r="H33" s="75" t="s">
        <v>77</v>
      </c>
      <c r="I33" s="77"/>
      <c r="J33" s="78"/>
    </row>
    <row r="34" spans="1:10" ht="7.5" customHeight="1" thickTop="1" thickBot="1" x14ac:dyDescent="0.25">
      <c r="A34" s="14"/>
      <c r="B34" s="15"/>
      <c r="C34" s="15"/>
      <c r="D34" s="16"/>
      <c r="E34" s="17"/>
      <c r="F34" s="18"/>
      <c r="G34" s="17"/>
      <c r="H34" s="17"/>
      <c r="I34" s="69"/>
      <c r="J34" s="19"/>
    </row>
    <row r="35" spans="1:10" ht="13.5" thickTop="1" x14ac:dyDescent="0.2">
      <c r="A35" s="85" t="s">
        <v>25</v>
      </c>
      <c r="B35" s="85"/>
      <c r="C35" s="85"/>
      <c r="D35" s="85"/>
      <c r="E35" s="30"/>
      <c r="F35" s="30"/>
      <c r="G35" s="86" t="s">
        <v>26</v>
      </c>
      <c r="H35" s="86"/>
      <c r="I35" s="86"/>
      <c r="J35" s="87"/>
    </row>
    <row r="36" spans="1:10" ht="15" x14ac:dyDescent="0.2">
      <c r="A36" s="20" t="s">
        <v>86</v>
      </c>
      <c r="B36" s="21"/>
      <c r="C36" s="31"/>
      <c r="D36" s="22"/>
      <c r="E36" s="32"/>
      <c r="F36" s="32"/>
      <c r="G36" s="33" t="s">
        <v>27</v>
      </c>
      <c r="H36" s="64">
        <v>4</v>
      </c>
      <c r="I36" s="33" t="s">
        <v>28</v>
      </c>
      <c r="J36" s="38">
        <f>COUNTIF(F$21:F143,"ЗМС")</f>
        <v>0</v>
      </c>
    </row>
    <row r="37" spans="1:10" ht="15" x14ac:dyDescent="0.2">
      <c r="A37" s="20" t="s">
        <v>47</v>
      </c>
      <c r="B37" s="21"/>
      <c r="C37" s="34"/>
      <c r="D37" s="22"/>
      <c r="E37" s="29"/>
      <c r="F37" s="29"/>
      <c r="G37" s="33" t="s">
        <v>29</v>
      </c>
      <c r="H37" s="23">
        <f>H38+H42</f>
        <v>12</v>
      </c>
      <c r="I37" s="33" t="s">
        <v>30</v>
      </c>
      <c r="J37" s="38">
        <f>COUNTIF(F$21:F143,"МСМК")</f>
        <v>0</v>
      </c>
    </row>
    <row r="38" spans="1:10" ht="15" x14ac:dyDescent="0.2">
      <c r="A38" s="20" t="s">
        <v>48</v>
      </c>
      <c r="B38" s="21"/>
      <c r="C38" s="35"/>
      <c r="D38" s="22"/>
      <c r="E38" s="29"/>
      <c r="F38" s="29"/>
      <c r="G38" s="33" t="s">
        <v>31</v>
      </c>
      <c r="H38" s="23">
        <f>H39+H40+H41</f>
        <v>12</v>
      </c>
      <c r="I38" s="33" t="s">
        <v>23</v>
      </c>
      <c r="J38" s="38">
        <f>COUNTIF(F$21:F33,"МС")</f>
        <v>0</v>
      </c>
    </row>
    <row r="39" spans="1:10" ht="15" x14ac:dyDescent="0.2">
      <c r="A39" s="20" t="s">
        <v>49</v>
      </c>
      <c r="B39" s="21"/>
      <c r="C39" s="35"/>
      <c r="D39" s="22"/>
      <c r="E39" s="29"/>
      <c r="F39" s="29"/>
      <c r="G39" s="33" t="s">
        <v>32</v>
      </c>
      <c r="H39" s="23">
        <f>COUNT(A10:A98)</f>
        <v>12</v>
      </c>
      <c r="I39" s="33" t="s">
        <v>24</v>
      </c>
      <c r="J39" s="38">
        <f>COUNTIF(F$20:F33,"КМС")</f>
        <v>2</v>
      </c>
    </row>
    <row r="40" spans="1:10" ht="15" x14ac:dyDescent="0.2">
      <c r="A40" s="24"/>
      <c r="B40" s="21"/>
      <c r="C40" s="35"/>
      <c r="D40" s="22"/>
      <c r="E40" s="25"/>
      <c r="F40" s="25"/>
      <c r="G40" s="33" t="s">
        <v>33</v>
      </c>
      <c r="H40" s="23">
        <f>COUNTIF(A10:A97,"НФ")</f>
        <v>0</v>
      </c>
      <c r="I40" s="33" t="s">
        <v>34</v>
      </c>
      <c r="J40" s="38">
        <f>COUNTIF(F$34:F144,"1 СР")</f>
        <v>0</v>
      </c>
    </row>
    <row r="41" spans="1:10" x14ac:dyDescent="0.2">
      <c r="A41" s="26"/>
      <c r="B41" s="4"/>
      <c r="C41" s="4"/>
      <c r="D41" s="22"/>
      <c r="E41" s="25"/>
      <c r="F41" s="25"/>
      <c r="G41" s="33" t="s">
        <v>35</v>
      </c>
      <c r="H41" s="23">
        <f>COUNTIF(A10:A97,"ДСКВ")</f>
        <v>0</v>
      </c>
      <c r="I41" s="33" t="s">
        <v>36</v>
      </c>
      <c r="J41" s="38">
        <f>COUNTIF(F$34:F145,"2 СР")</f>
        <v>0</v>
      </c>
    </row>
    <row r="42" spans="1:10" ht="15" x14ac:dyDescent="0.2">
      <c r="A42" s="27"/>
      <c r="B42" s="21"/>
      <c r="C42" s="5"/>
      <c r="D42" s="22"/>
      <c r="E42" s="29"/>
      <c r="F42" s="29"/>
      <c r="G42" s="33" t="s">
        <v>37</v>
      </c>
      <c r="H42" s="23">
        <f>COUNTIF(A10:A97,"НС")</f>
        <v>0</v>
      </c>
      <c r="I42" s="33" t="s">
        <v>38</v>
      </c>
      <c r="J42" s="38">
        <f>COUNTIF(F$34:F146,"3 СР")</f>
        <v>0</v>
      </c>
    </row>
    <row r="43" spans="1:10" ht="5.25" customHeight="1" x14ac:dyDescent="0.2">
      <c r="A43" s="27"/>
      <c r="B43" s="21"/>
      <c r="C43" s="21"/>
      <c r="D43" s="21"/>
      <c r="E43" s="21"/>
      <c r="F43" s="21"/>
      <c r="G43" s="4"/>
      <c r="H43" s="4"/>
      <c r="I43" s="28"/>
      <c r="J43" s="39"/>
    </row>
    <row r="44" spans="1:10" x14ac:dyDescent="0.2">
      <c r="A44" s="88" t="s">
        <v>39</v>
      </c>
      <c r="B44" s="89"/>
      <c r="C44" s="89"/>
      <c r="D44" s="89" t="s">
        <v>40</v>
      </c>
      <c r="E44" s="89"/>
      <c r="F44" s="89"/>
      <c r="G44" s="89" t="s">
        <v>41</v>
      </c>
      <c r="H44" s="89"/>
      <c r="I44" s="89" t="s">
        <v>42</v>
      </c>
      <c r="J44" s="90"/>
    </row>
    <row r="45" spans="1:10" x14ac:dyDescent="0.2">
      <c r="A45" s="79"/>
      <c r="B45" s="79"/>
      <c r="C45" s="79"/>
      <c r="D45" s="79"/>
      <c r="E45" s="79"/>
      <c r="F45" s="80"/>
      <c r="G45" s="80"/>
      <c r="H45" s="80"/>
      <c r="I45" s="80"/>
      <c r="J45" s="80"/>
    </row>
    <row r="46" spans="1:10" x14ac:dyDescent="0.2">
      <c r="A46" s="36"/>
      <c r="B46" s="29"/>
      <c r="C46" s="29"/>
      <c r="D46" s="29"/>
      <c r="E46" s="29"/>
      <c r="F46" s="29"/>
      <c r="G46" s="29"/>
      <c r="H46" s="29"/>
      <c r="I46" s="29"/>
      <c r="J46" s="37"/>
    </row>
    <row r="47" spans="1:10" x14ac:dyDescent="0.2">
      <c r="A47" s="36"/>
      <c r="B47" s="29"/>
      <c r="C47" s="29"/>
      <c r="D47" s="29"/>
      <c r="E47" s="29"/>
      <c r="F47" s="29"/>
      <c r="G47" s="29"/>
      <c r="H47" s="29"/>
      <c r="I47" s="29"/>
      <c r="J47" s="37"/>
    </row>
    <row r="48" spans="1:10" x14ac:dyDescent="0.2">
      <c r="A48" s="36"/>
      <c r="B48" s="29"/>
      <c r="C48" s="29"/>
      <c r="D48" s="29"/>
      <c r="E48" s="29"/>
      <c r="F48" s="29"/>
      <c r="G48" s="29"/>
      <c r="H48" s="29"/>
      <c r="I48" s="29"/>
      <c r="J48" s="37"/>
    </row>
    <row r="49" spans="1:10" x14ac:dyDescent="0.2">
      <c r="A49" s="36"/>
      <c r="B49" s="29"/>
      <c r="C49" s="29"/>
      <c r="D49" s="29"/>
      <c r="E49" s="29"/>
      <c r="F49" s="29"/>
      <c r="G49" s="29"/>
      <c r="H49" s="29"/>
      <c r="I49" s="29"/>
      <c r="J49" s="37"/>
    </row>
    <row r="50" spans="1:10" ht="13.5" thickBot="1" x14ac:dyDescent="0.25">
      <c r="A50" s="81"/>
      <c r="B50" s="82"/>
      <c r="C50" s="82"/>
      <c r="D50" s="82" t="str">
        <f>H17</f>
        <v>БОЧАНОВ В.А. (ВК, г. Омск)</v>
      </c>
      <c r="E50" s="82"/>
      <c r="F50" s="82"/>
      <c r="G50" s="82" t="str">
        <f>H18</f>
        <v>БУКОВА О.Ю. (1К, г. Пенза)</v>
      </c>
      <c r="H50" s="82"/>
      <c r="I50" s="82" t="str">
        <f>H19</f>
        <v>КОЧЕТКОВ Д.А. (ВК, г. Саранск)</v>
      </c>
      <c r="J50" s="83"/>
    </row>
    <row r="51" spans="1:10" ht="13.5" thickTop="1" x14ac:dyDescent="0.2"/>
  </sheetData>
  <mergeCells count="29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I16:J16"/>
    <mergeCell ref="A35:D35"/>
    <mergeCell ref="G35:J35"/>
    <mergeCell ref="A44:C44"/>
    <mergeCell ref="D44:F44"/>
    <mergeCell ref="G44:H44"/>
    <mergeCell ref="I44:J44"/>
    <mergeCell ref="A45:E45"/>
    <mergeCell ref="F45:J45"/>
    <mergeCell ref="A50:C50"/>
    <mergeCell ref="G50:H50"/>
    <mergeCell ref="I50:J50"/>
    <mergeCell ref="D50:F50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2022-06-29T10:50:49Z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