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450" tabRatio="789" firstSheet="3" activeTab="3"/>
  </bookViews>
  <sheets>
    <sheet name="ВС гонка на время Д 15-16 лет" sheetId="105" r:id="rId1"/>
    <sheet name="ВС гонка на время Ю 15-16" sheetId="106" r:id="rId2"/>
    <sheet name="ВС гонка на время юниорки" sheetId="111" r:id="rId3"/>
    <sheet name="ВС гонка на время юниоры" sheetId="110" r:id="rId4"/>
    <sheet name="ВС Классик Д 15-16" sheetId="108" r:id="rId5"/>
    <sheet name="ВС Классик Ю 15-16" sheetId="107" r:id="rId6"/>
    <sheet name="ВС классик юниорки" sheetId="112" r:id="rId7"/>
    <sheet name="ВС классик юниоры" sheetId="113" r:id="rId8"/>
  </sheets>
  <definedNames>
    <definedName name="_xlnm._FilterDatabase" localSheetId="0" hidden="1">'ВС гонка на время Д 15-16 лет'!$A$21:$G$21</definedName>
    <definedName name="_xlnm._FilterDatabase" localSheetId="1" hidden="1">'ВС гонка на время Ю 15-16'!$A$21:$G$22</definedName>
    <definedName name="_xlnm._FilterDatabase" localSheetId="2" hidden="1">'ВС гонка на время юниорки'!$A$21:$G$22</definedName>
    <definedName name="_xlnm._FilterDatabase" localSheetId="3" hidden="1">'ВС гонка на время юниоры'!$A$21:$G$22</definedName>
    <definedName name="_xlnm._FilterDatabase" localSheetId="4" hidden="1">'ВС Классик Д 15-16'!$A$21:$G$32</definedName>
    <definedName name="_xlnm._FilterDatabase" localSheetId="5" hidden="1">'ВС Классик Ю 15-16'!$A$21:$G$46</definedName>
    <definedName name="_xlnm.Print_Titles" localSheetId="0">'ВС гонка на время Д 15-16 лет'!$21:$21</definedName>
    <definedName name="_xlnm.Print_Titles" localSheetId="1">'ВС гонка на время Ю 15-16'!$21:$22</definedName>
    <definedName name="_xlnm.Print_Titles" localSheetId="4">'ВС Классик Д 15-16'!$21:$22</definedName>
    <definedName name="_xlnm.Print_Titles" localSheetId="5">'ВС Классик Ю 15-16'!$21:$22</definedName>
    <definedName name="_xlnm.Print_Area" localSheetId="0">'ВС гонка на время Д 15-16 лет'!$A$1:$K$48</definedName>
    <definedName name="_xlnm.Print_Area" localSheetId="1">'ВС гонка на время Ю 15-16'!$A$1:$K$63</definedName>
    <definedName name="_xlnm.Print_Area" localSheetId="4">'ВС Классик Д 15-16'!$A$1:$K$49</definedName>
    <definedName name="_xlnm.Print_Area" localSheetId="5">'ВС Классик Ю 15-16'!$A$1:$K$63</definedName>
  </definedNames>
  <calcPr calcId="145621"/>
</workbook>
</file>

<file path=xl/calcChain.xml><?xml version="1.0" encoding="utf-8"?>
<calcChain xmlns="http://schemas.openxmlformats.org/spreadsheetml/2006/main">
  <c r="K41" i="110" l="1"/>
  <c r="K40" i="110"/>
  <c r="K39" i="110"/>
  <c r="K38" i="110"/>
  <c r="K37" i="110"/>
  <c r="K36" i="110"/>
  <c r="K35" i="110"/>
  <c r="H41" i="110"/>
  <c r="H40" i="110"/>
  <c r="H39" i="110"/>
  <c r="H38" i="110"/>
  <c r="K39" i="111"/>
  <c r="K38" i="111"/>
  <c r="K37" i="111"/>
  <c r="K36" i="111"/>
  <c r="K35" i="111"/>
  <c r="K34" i="111"/>
  <c r="K33" i="111"/>
  <c r="H39" i="111"/>
  <c r="H38" i="111"/>
  <c r="H37" i="111"/>
  <c r="H36" i="111"/>
  <c r="H54" i="106"/>
  <c r="H52" i="106"/>
  <c r="H51" i="106" s="1"/>
  <c r="H55" i="106"/>
  <c r="H53" i="106"/>
  <c r="H49" i="106" a="1"/>
  <c r="H49" i="106" s="1"/>
  <c r="K55" i="106"/>
  <c r="K54" i="106"/>
  <c r="K53" i="106"/>
  <c r="K52" i="106"/>
  <c r="K51" i="106"/>
  <c r="K50" i="106"/>
  <c r="K49" i="106"/>
  <c r="I49" i="113"/>
  <c r="E49" i="113"/>
  <c r="A49" i="113"/>
  <c r="K41" i="113"/>
  <c r="H41" i="113"/>
  <c r="K40" i="113"/>
  <c r="H40" i="113"/>
  <c r="K39" i="113"/>
  <c r="H39" i="113"/>
  <c r="K38" i="113"/>
  <c r="H38" i="113"/>
  <c r="K37" i="113"/>
  <c r="K36" i="113"/>
  <c r="K35" i="113"/>
  <c r="H35" i="113" a="1"/>
  <c r="H35" i="113" s="1"/>
  <c r="I47" i="112"/>
  <c r="E47" i="112"/>
  <c r="A47" i="112"/>
  <c r="K39" i="112"/>
  <c r="H39" i="112"/>
  <c r="K38" i="112"/>
  <c r="H38" i="112"/>
  <c r="K37" i="112"/>
  <c r="H37" i="112"/>
  <c r="K36" i="112"/>
  <c r="H36" i="112"/>
  <c r="K35" i="112"/>
  <c r="K34" i="112"/>
  <c r="K33" i="112"/>
  <c r="H33" i="112" a="1"/>
  <c r="H33" i="112" s="1"/>
  <c r="I49" i="110"/>
  <c r="E49" i="110"/>
  <c r="A49" i="110"/>
  <c r="I47" i="111"/>
  <c r="E47" i="111"/>
  <c r="A47" i="111"/>
  <c r="H37" i="110" l="1"/>
  <c r="H36" i="110" s="1"/>
  <c r="H37" i="113"/>
  <c r="H36" i="113" s="1"/>
  <c r="H35" i="111"/>
  <c r="H34" i="111" s="1"/>
  <c r="H35" i="112"/>
  <c r="H34" i="112" s="1"/>
  <c r="H50" i="106"/>
  <c r="K54" i="107"/>
  <c r="K55" i="107"/>
  <c r="K53" i="107"/>
  <c r="K40" i="108"/>
  <c r="K41" i="108"/>
  <c r="K39" i="108"/>
  <c r="K39" i="105"/>
  <c r="K40" i="105"/>
  <c r="K38" i="105"/>
  <c r="I49" i="108" l="1"/>
  <c r="E49" i="108"/>
  <c r="A49" i="108"/>
  <c r="H41" i="108"/>
  <c r="H40" i="108"/>
  <c r="H39" i="108"/>
  <c r="K38" i="108"/>
  <c r="H38" i="108"/>
  <c r="K37" i="108"/>
  <c r="K36" i="108"/>
  <c r="K35" i="108"/>
  <c r="H35" i="108" a="1"/>
  <c r="H35" i="108" s="1"/>
  <c r="H37" i="108" l="1"/>
  <c r="H36" i="108" s="1"/>
  <c r="I63" i="107"/>
  <c r="E63" i="107"/>
  <c r="A63" i="107"/>
  <c r="H55" i="107"/>
  <c r="H54" i="107"/>
  <c r="H53" i="107"/>
  <c r="K52" i="107"/>
  <c r="H52" i="107"/>
  <c r="K51" i="107"/>
  <c r="K50" i="107"/>
  <c r="K49" i="107"/>
  <c r="H49" i="107" a="1"/>
  <c r="H49" i="107" s="1"/>
  <c r="H51" i="107" l="1"/>
  <c r="H50" i="107" s="1"/>
  <c r="I63" i="106"/>
  <c r="E63" i="106"/>
  <c r="A63" i="106"/>
  <c r="H37" i="105"/>
  <c r="H40" i="105"/>
  <c r="H39" i="105"/>
  <c r="H38" i="105"/>
  <c r="H36" i="105" l="1"/>
  <c r="H35" i="105" s="1"/>
  <c r="I48" i="105" l="1"/>
  <c r="E48" i="105"/>
  <c r="A48" i="105"/>
  <c r="K37" i="105"/>
  <c r="K36" i="105"/>
  <c r="K35" i="105"/>
  <c r="K34" i="105"/>
  <c r="H34" i="105" l="1" a="1"/>
  <c r="H34" i="105" s="1"/>
</calcChain>
</file>

<file path=xl/sharedStrings.xml><?xml version="1.0" encoding="utf-8"?>
<sst xmlns="http://schemas.openxmlformats.org/spreadsheetml/2006/main" count="947" uniqueCount="183">
  <si>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</si>
  <si>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</si>
  <si>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</si>
  <si>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</si>
  <si>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</si>
  <si>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</si>
  <si>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</si>
  <si>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</si>
  <si>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</si>
  <si>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</si>
  <si>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</si>
  <si>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</si>
  <si>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</si>
  <si>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</si>
  <si>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</si>
  <si>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</si>
  <si>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</si>
  <si>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</si>
  <si>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</si>
  <si>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</si>
  <si>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</si>
  <si>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</si>
  <si>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</si>
  <si>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</si>
  <si>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</si>
  <si>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</si>
  <si>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Санкт-Петербург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</si>
  <si>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</si>
  <si>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</si>
  <si>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</si>
  <si>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</si>
  <si>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</si>
  <si>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</si>
  <si>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5 м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</si>
  <si>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</si>
  <si>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</si>
  <si>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</si>
  <si>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</si>
  <si>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</si>
  <si>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</si>
  <si>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Москва</t>
  </si>
  <si>
    <t>РЕЗУЛЬТАТ</t>
  </si>
  <si>
    <t>ВМХ - гонка на время</t>
  </si>
  <si>
    <t>Пензенская обл.</t>
  </si>
  <si>
    <t>НС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</si>
  <si>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</si>
  <si>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</si>
  <si>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</si>
  <si>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</si>
  <si>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</si>
  <si>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</si>
  <si>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</si>
  <si>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№ ВРВС: 0080011611Я</t>
  </si>
  <si>
    <t>ВМХ - гонка - "Классик" (или "Классик-смешанная")</t>
  </si>
  <si>
    <t xml:space="preserve">ДЕПАРТАМЕНТ СПОРТА ГОРОДА МОСКВЫ МОРДОВИЯ   </t>
  </si>
  <si>
    <t>РОО"ФЕДЕРАЦИЯ ВЕЛОСИПЕДНОГО СПОРТА В ГОРОДЕ МОСКВЕ"</t>
  </si>
  <si>
    <t>ГБУ ДО "МОСКОВСКАЯ АКАДЕМИЯ ВЕЛОСИПЕДНОГО СПОРТА"</t>
  </si>
  <si>
    <t>МЕСТО ПРОВЕДЕНИЯ: г.Москва, велодром "Марьинский"</t>
  </si>
  <si>
    <t>ДАТА ПРОВЕДЕНИЯ: 20 июля 2023г.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</si>
  <si>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</si>
  <si>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19ч 10м</t>
    </r>
  </si>
  <si>
    <t>ДЫШАКОВ А.С. (ВК, г. Москва)</t>
  </si>
  <si>
    <t>БУКОВА О.Ю.. (IК, г. Пенза)</t>
  </si>
  <si>
    <t>КОЧЕТКОВ Д.А. (ВК, г. Саранск)</t>
  </si>
  <si>
    <t>420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</si>
  <si>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</si>
  <si>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15ч 30м</t>
    </r>
  </si>
  <si>
    <t>64</t>
  </si>
  <si>
    <t>60</t>
  </si>
  <si>
    <t>Московская обл.</t>
  </si>
  <si>
    <t>696</t>
  </si>
  <si>
    <t>616</t>
  </si>
  <si>
    <t>648</t>
  </si>
  <si>
    <t>111</t>
  </si>
  <si>
    <t>604</t>
  </si>
  <si>
    <t>606</t>
  </si>
  <si>
    <t>1 сп.р.</t>
  </si>
  <si>
    <t>3 сп.р.</t>
  </si>
  <si>
    <t>2 сп.р.</t>
  </si>
  <si>
    <t>ВСЕРОССИЙСКИЕ СОРЕВНОВАНИЯ</t>
  </si>
  <si>
    <t>Девушки 15-16 лет</t>
  </si>
  <si>
    <t>Юноши 15-16 лет</t>
  </si>
  <si>
    <t>№ ЕКП 2023: 32461</t>
  </si>
  <si>
    <t>Юниорки 17-18 лет</t>
  </si>
  <si>
    <t>Юниоры 17-18 лет</t>
  </si>
  <si>
    <t>ДАТА ПРОВЕДЕНИЯ: 21-22 июля 2023г.</t>
  </si>
  <si>
    <t>386</t>
  </si>
  <si>
    <t>Ситникова-Рыхлицкая Софья</t>
  </si>
  <si>
    <t>Иркутская обл.</t>
  </si>
  <si>
    <t>63</t>
  </si>
  <si>
    <t>Бусарова Дарья</t>
  </si>
  <si>
    <t>Мордовия</t>
  </si>
  <si>
    <t>Ручьева Дарья</t>
  </si>
  <si>
    <t>73</t>
  </si>
  <si>
    <t>Шумская Ульяна</t>
  </si>
  <si>
    <t>777</t>
  </si>
  <si>
    <t>Сафина Арианна</t>
  </si>
  <si>
    <t>878</t>
  </si>
  <si>
    <t>Дуляр Софья</t>
  </si>
  <si>
    <t>48</t>
  </si>
  <si>
    <t>Кащук Валерия</t>
  </si>
  <si>
    <t>883</t>
  </si>
  <si>
    <t>Трошкина Дарья</t>
  </si>
  <si>
    <t>785</t>
  </si>
  <si>
    <t>Сухарева Софья</t>
  </si>
  <si>
    <t>178</t>
  </si>
  <si>
    <t>Любушкина Елизавета</t>
  </si>
  <si>
    <t>647</t>
  </si>
  <si>
    <t>Дурнев Кирилл</t>
  </si>
  <si>
    <t>523</t>
  </si>
  <si>
    <t>Одоевцев Артем</t>
  </si>
  <si>
    <t>876</t>
  </si>
  <si>
    <t>Девяткин Илья</t>
  </si>
  <si>
    <t>880</t>
  </si>
  <si>
    <t>Филиппов Максим</t>
  </si>
  <si>
    <t>239</t>
  </si>
  <si>
    <t>Кондратьев Михаил</t>
  </si>
  <si>
    <t>690</t>
  </si>
  <si>
    <t>Акронович Александр</t>
  </si>
  <si>
    <t>888</t>
  </si>
  <si>
    <t>Сухов Максим</t>
  </si>
  <si>
    <t>Сабусов Егор</t>
  </si>
  <si>
    <t>683</t>
  </si>
  <si>
    <t>Скакодуб Алексей</t>
  </si>
  <si>
    <t>641</t>
  </si>
  <si>
    <t>Ермаков Матвей</t>
  </si>
  <si>
    <t>Аксенов Антон</t>
  </si>
  <si>
    <t>643</t>
  </si>
  <si>
    <t>Соколовский Прохор</t>
  </si>
  <si>
    <t>Левушкин Артемий</t>
  </si>
  <si>
    <t>627</t>
  </si>
  <si>
    <t>Новикович Игорь</t>
  </si>
  <si>
    <t>350</t>
  </si>
  <si>
    <t>Щетинин Артемий</t>
  </si>
  <si>
    <t>881</t>
  </si>
  <si>
    <t>Филиппов Евгений</t>
  </si>
  <si>
    <t>181</t>
  </si>
  <si>
    <t>Краснов Матвей</t>
  </si>
  <si>
    <t>Удмуртия</t>
  </si>
  <si>
    <t>168</t>
  </si>
  <si>
    <t>Иванов Арсений</t>
  </si>
  <si>
    <t>886</t>
  </si>
  <si>
    <t>Володин Иван</t>
  </si>
  <si>
    <t>116</t>
  </si>
  <si>
    <t>Стефанович Георгий</t>
  </si>
  <si>
    <t>Бакулин  Юрий</t>
  </si>
  <si>
    <t>228</t>
  </si>
  <si>
    <t>Кузнецов Даниил</t>
  </si>
  <si>
    <t>321</t>
  </si>
  <si>
    <t>Карманов Артем</t>
  </si>
  <si>
    <t>318</t>
  </si>
  <si>
    <t>Беляков Владимир</t>
  </si>
  <si>
    <t>385</t>
  </si>
  <si>
    <t>Савина Майя</t>
  </si>
  <si>
    <t>42</t>
  </si>
  <si>
    <t>Алексеева Татьяна</t>
  </si>
  <si>
    <t>868</t>
  </si>
  <si>
    <t>Дуквиц Ульяна</t>
  </si>
  <si>
    <t>488</t>
  </si>
  <si>
    <t>Красноперова Ульяна</t>
  </si>
  <si>
    <t>372</t>
  </si>
  <si>
    <t>Симашкина Александра</t>
  </si>
  <si>
    <t>366</t>
  </si>
  <si>
    <t>Чекунова Людмила</t>
  </si>
  <si>
    <t>375</t>
  </si>
  <si>
    <t>Филиппова Екатерина</t>
  </si>
  <si>
    <t>Салаева Дарья</t>
  </si>
  <si>
    <t>110</t>
  </si>
  <si>
    <t>Штельмин Данила</t>
  </si>
  <si>
    <t>671</t>
  </si>
  <si>
    <t>Волков Константин</t>
  </si>
  <si>
    <t>852</t>
  </si>
  <si>
    <t>Глазов Георгий</t>
  </si>
  <si>
    <t>Суринов Артемий</t>
  </si>
  <si>
    <t>Долгих Даниил</t>
  </si>
  <si>
    <t>626</t>
  </si>
  <si>
    <t>Зуев Илья</t>
  </si>
  <si>
    <t>90</t>
  </si>
  <si>
    <t>Силюков Алексей</t>
  </si>
  <si>
    <t>Назарько Дмитрий</t>
  </si>
  <si>
    <t>11</t>
  </si>
  <si>
    <t>Юрасов Артём</t>
  </si>
  <si>
    <t>Пустовалов 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</si>
</sst>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9" xfId="2" applyFont="1" applyBorder="1" applyAlignment="1">
      <alignment horizontal="right" vertical="center" wrapText="1"/>
    </xf>
    <xf numFmtId="0" fontId="11" fillId="0" borderId="30" xfId="2" applyFont="1" applyBorder="1" applyAlignment="1">
      <alignment horizontal="right" vertical="center" wrapText="1"/>
    </xf>
    <xf numFmtId="165" fontId="15" fillId="0" borderId="0" xfId="2" applyNumberFormat="1" applyFont="1" applyBorder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NumberFormat="1" applyFont="1" applyBorder="1" applyAlignment="1">
      <alignment horizontal="right" vertical="center"/>
    </xf>
    <xf numFmtId="0" fontId="17" fillId="0" borderId="0" xfId="2" applyNumberFormat="1" applyFont="1" applyBorder="1" applyAlignment="1">
      <alignment horizontal="right" vertical="center"/>
    </xf>
    <xf numFmtId="1" fontId="17" fillId="0" borderId="0" xfId="2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4" fontId="9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right" vertical="center"/>
    </xf>
    <xf numFmtId="0" fontId="9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2" xfId="2" applyNumberFormat="1" applyFont="1" applyBorder="1" applyAlignment="1">
      <alignment horizontal="right" vertical="center"/>
    </xf>
    <xf numFmtId="0" fontId="15" fillId="0" borderId="31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 vertical="center"/>
    </xf>
    <xf numFmtId="165" fontId="9" fillId="0" borderId="12" xfId="2" applyNumberFormat="1" applyFont="1" applyBorder="1" applyAlignment="1">
      <alignment horizontal="center" vertical="center"/>
    </xf>
    <xf numFmtId="0" fontId="21" fillId="0" borderId="29" xfId="0" applyFont="1" applyFill="1" applyBorder="1" applyAlignment="1">
      <alignment horizontal="center"/>
    </xf>
    <xf numFmtId="0" fontId="15" fillId="0" borderId="0" xfId="2" applyFont="1" applyFill="1" applyAlignment="1">
      <alignment vertical="center"/>
    </xf>
    <xf numFmtId="0" fontId="17" fillId="0" borderId="29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9" xfId="2" applyFont="1" applyBorder="1" applyAlignment="1">
      <alignment horizontal="justify"/>
    </xf>
    <xf numFmtId="0" fontId="8" fillId="0" borderId="29" xfId="7" applyFont="1" applyBorder="1" applyAlignment="1">
      <alignment vertical="center" wrapText="1"/>
    </xf>
    <xf numFmtId="14" fontId="14" fillId="0" borderId="29" xfId="2" applyNumberFormat="1" applyFont="1" applyBorder="1" applyAlignment="1">
      <alignment horizontal="center" vertical="center" wrapText="1"/>
    </xf>
    <xf numFmtId="164" fontId="14" fillId="0" borderId="29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14" fontId="9" fillId="0" borderId="22" xfId="2" applyNumberFormat="1" applyFont="1" applyBorder="1" applyAlignment="1">
      <alignment vertical="center"/>
    </xf>
    <xf numFmtId="165" fontId="17" fillId="0" borderId="22" xfId="2" applyNumberFormat="1" applyFont="1" applyBorder="1" applyAlignment="1">
      <alignment vertical="center"/>
    </xf>
    <xf numFmtId="165" fontId="12" fillId="0" borderId="35" xfId="2" applyNumberFormat="1" applyFont="1" applyBorder="1" applyAlignment="1">
      <alignment vertical="center" wrapText="1"/>
    </xf>
    <xf numFmtId="165" fontId="9" fillId="0" borderId="46" xfId="2" applyNumberFormat="1" applyFont="1" applyBorder="1" applyAlignment="1">
      <alignment horizontal="center" vertical="center"/>
    </xf>
    <xf numFmtId="165" fontId="9" fillId="0" borderId="47" xfId="2" applyNumberFormat="1" applyFont="1" applyBorder="1" applyAlignment="1">
      <alignment horizontal="center" vertical="center"/>
    </xf>
    <xf numFmtId="0" fontId="22" fillId="0" borderId="29" xfId="2" applyFont="1" applyBorder="1" applyAlignment="1">
      <alignment horizontal="left" vertical="center" wrapText="1"/>
    </xf>
    <xf numFmtId="164" fontId="22" fillId="0" borderId="29" xfId="2" applyNumberFormat="1" applyFont="1" applyBorder="1" applyAlignment="1">
      <alignment horizontal="left" vertical="center" wrapText="1"/>
    </xf>
    <xf numFmtId="0" fontId="22" fillId="0" borderId="29" xfId="8" applyFont="1" applyFill="1" applyBorder="1" applyAlignment="1">
      <alignment horizontal="left" vertical="center" wrapText="1"/>
    </xf>
    <xf numFmtId="164" fontId="22" fillId="0" borderId="35" xfId="2" applyNumberFormat="1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/>
    </xf>
    <xf numFmtId="165" fontId="21" fillId="0" borderId="29" xfId="0" applyNumberFormat="1" applyFont="1" applyFill="1" applyBorder="1" applyAlignment="1">
      <alignment horizont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14" fontId="17" fillId="2" borderId="29" xfId="8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14" fontId="17" fillId="2" borderId="29" xfId="8" applyNumberFormat="1" applyFont="1" applyFill="1" applyBorder="1" applyAlignment="1">
      <alignment horizontal="center" vertical="center" wrapText="1"/>
    </xf>
    <xf numFmtId="165" fontId="21" fillId="0" borderId="29" xfId="0" applyNumberFormat="1" applyFont="1" applyFill="1" applyBorder="1" applyAlignment="1">
      <alignment horizontal="center"/>
    </xf>
    <xf numFmtId="165" fontId="9" fillId="0" borderId="44" xfId="2" applyNumberFormat="1" applyFont="1" applyBorder="1" applyAlignment="1">
      <alignment horizontal="center" vertical="center"/>
    </xf>
    <xf numFmtId="165" fontId="9" fillId="0" borderId="45" xfId="2" applyNumberFormat="1" applyFont="1" applyBorder="1" applyAlignment="1">
      <alignment horizontal="center" vertical="center"/>
    </xf>
    <xf numFmtId="165" fontId="9" fillId="0" borderId="8" xfId="2" applyNumberFormat="1" applyFont="1" applyBorder="1" applyAlignment="1">
      <alignment horizontal="center" vertical="center"/>
    </xf>
    <xf numFmtId="165" fontId="9" fillId="0" borderId="12" xfId="2" applyNumberFormat="1" applyFont="1" applyBorder="1" applyAlignment="1">
      <alignment horizontal="center" vertical="center"/>
    </xf>
    <xf numFmtId="0" fontId="17" fillId="2" borderId="38" xfId="8" applyFont="1" applyFill="1" applyBorder="1" applyAlignment="1">
      <alignment horizontal="center" vertical="center" wrapText="1"/>
    </xf>
    <xf numFmtId="14" fontId="17" fillId="2" borderId="38" xfId="8" applyNumberFormat="1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/>
    </xf>
    <xf numFmtId="14" fontId="23" fillId="0" borderId="29" xfId="0" applyNumberFormat="1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14" fontId="23" fillId="0" borderId="35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48CCACFE-82C6-44CF-B7E7-4F7A7BDE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EC7B6EC-333A-45EC-AF43-C679BCF3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9EC7B6EC-333A-45EC-AF43-C679BCF3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554479" cy="94818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xmlns="" id="{5F3671EC-8DB8-4440-8FB1-ACB4577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B7392B8A-DE2F-4540-BBD6-29148395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58780EC-E90A-439E-B79E-AD1F84E4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22E17157-9A77-4EE0-9540-3FA87511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1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7DC0EB8-6C67-43FF-84E6-C1482F1B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B7392B8A-DE2F-4540-BBD6-29148395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58780EC-E90A-439E-B79E-AD1F84E4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22E17157-9A77-4EE0-9540-3FA87511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7DC0EB8-6C67-43FF-84E6-C1482F1B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B7392B8A-DE2F-4540-BBD6-29148395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58780EC-E90A-439E-B79E-AD1F84E4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22E17157-9A77-4EE0-9540-3FA87511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7DC0EB8-6C67-43FF-84E6-C1482F1B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D04451E1-87B0-4244-A722-3C5494A9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9287FA4-D7CA-4623-A1DA-96138E3D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31A3D7F1-0EA3-4849-8115-85C036F3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7D4D4A7-51A0-4980-AD42-CD2E8F36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xmlns="" id="{7C818D3C-F36E-4A2E-A429-BD2F4A6C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3EBDA65-88D8-4A47-8EA4-C8C90CCF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5F3671EC-8DB8-4440-8FB1-ACB4577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E8FC019-05D3-4DD8-A173-D9C835F3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1196975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AB87D0AF-B47F-4909-A669-D27CA41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1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3</xdr:row>
      <xdr:rowOff>200793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61EC11B9-1A32-4198-AD8D-FDBFB9A1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56359" cy="866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5F3671EC-8DB8-4440-8FB1-ACB4577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E8FC019-05D3-4DD8-A173-D9C835F3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AB87D0AF-B47F-4909-A669-D27CA41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61EC11B9-1A32-4198-AD8D-FDBFB9A1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5F3671EC-8DB8-4440-8FB1-ACB4577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E8FC019-05D3-4DD8-A173-D9C835F3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0</xdr:row>
      <xdr:rowOff>158115</xdr:rowOff>
    </xdr:from>
    <xdr:to>
      <xdr:col>10</xdr:col>
      <xdr:colOff>606425</xdr:colOff>
      <xdr:row>4</xdr:row>
      <xdr:rowOff>61874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AB87D0AF-B47F-4909-A669-D27CA41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158115"/>
          <a:ext cx="1517650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132080</xdr:colOff>
      <xdr:row>0</xdr:row>
      <xdr:rowOff>157480</xdr:rowOff>
    </xdr:from>
    <xdr:to>
      <xdr:col>2</xdr:col>
      <xdr:colOff>467359</xdr:colOff>
      <xdr:row>4</xdr:row>
      <xdr:rowOff>768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61EC11B9-1A32-4198-AD8D-FDBFB9A1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" y="157480"/>
          <a:ext cx="1325879" cy="87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2"/>
  <sheetViews>
    <sheetView view="pageBreakPreview" topLeftCell="A10" zoomScale="90" zoomScaleNormal="70" zoomScaleSheetLayoutView="90" zoomScalePageLayoutView="50" workbookViewId="0">
      <selection activeCell="H35" sqref="H35:H40"/>
    </sheetView>
  </sheetViews>
  <sheetFormatPr defaultColWidth="9.140625"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3.2851562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  <col min="12" max="16384" width="9.140625" style="2"/>
  </cols>
  <sheetData>
    <row r="1" spans="1:26" ht="21.75" customHeight="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6" ht="21.75" customHeight="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6" ht="21.75" customHeight="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6" ht="21.75" customHeight="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99999999999999" customHeight="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26" s="3" customFormat="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26" s="3" customFormat="1" ht="4.5" customHeight="1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26" ht="19.5" customHeight="1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26" ht="18" customHeight="1" x14ac:dyDescent="0.2">
      <c r="A10" s="140" t="s">
        <v>42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26" ht="19.5" customHeight="1" x14ac:dyDescent="0.2">
      <c r="A11" s="140" t="s">
        <v>80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26" ht="5.25" customHeight="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26" ht="15.75" x14ac:dyDescent="0.2">
      <c r="A13" s="143" t="s">
        <v>57</v>
      </c>
      <c r="B13" s="144"/>
      <c r="C13" s="144"/>
      <c r="D13" s="144"/>
      <c r="E13" s="4"/>
      <c r="F13" s="86" t="s">
        <v>59</v>
      </c>
      <c r="G13" s="86"/>
      <c r="H13" s="19"/>
      <c r="I13" s="19"/>
      <c r="J13" s="5"/>
      <c r="K13" s="6" t="s">
        <v>49</v>
      </c>
    </row>
    <row r="14" spans="1:26" ht="15.75" x14ac:dyDescent="0.2">
      <c r="A14" s="145" t="s">
        <v>58</v>
      </c>
      <c r="B14" s="146"/>
      <c r="C14" s="146"/>
      <c r="D14" s="146"/>
      <c r="E14" s="7"/>
      <c r="F14" s="44" t="s">
        <v>60</v>
      </c>
      <c r="G14" s="44"/>
      <c r="H14" s="20"/>
      <c r="I14" s="20"/>
      <c r="J14" s="8"/>
      <c r="K14" s="9" t="s">
        <v>82</v>
      </c>
    </row>
    <row r="15" spans="1:26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26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7.5" customHeight="1" thickTop="1" x14ac:dyDescent="0.2">
      <c r="A20" s="109"/>
      <c r="B20" s="110"/>
      <c r="C20" s="110"/>
      <c r="D20" s="109"/>
      <c r="E20" s="111"/>
      <c r="F20" s="109"/>
      <c r="G20" s="109"/>
      <c r="H20" s="112"/>
      <c r="I20" s="112"/>
      <c r="J20" s="109"/>
      <c r="K20" s="109"/>
    </row>
    <row r="21" spans="1:11" s="15" customFormat="1" ht="34.5" customHeight="1" x14ac:dyDescent="0.2">
      <c r="A21" s="124" t="s">
        <v>4</v>
      </c>
      <c r="B21" s="122" t="s">
        <v>8</v>
      </c>
      <c r="C21" s="122" t="s">
        <v>23</v>
      </c>
      <c r="D21" s="122" t="s">
        <v>1</v>
      </c>
      <c r="E21" s="125" t="s">
        <v>22</v>
      </c>
      <c r="F21" s="122" t="s">
        <v>5</v>
      </c>
      <c r="G21" s="122" t="s">
        <v>27</v>
      </c>
      <c r="H21" s="174" t="s">
        <v>41</v>
      </c>
      <c r="I21" s="174"/>
      <c r="J21" s="123" t="s">
        <v>18</v>
      </c>
      <c r="K21" s="123" t="s">
        <v>9</v>
      </c>
    </row>
    <row r="22" spans="1:11" ht="21.75" customHeight="1" x14ac:dyDescent="0.2">
      <c r="A22" s="92">
        <v>1</v>
      </c>
      <c r="B22" s="190" t="s">
        <v>72</v>
      </c>
      <c r="C22" s="190">
        <v>10094915692</v>
      </c>
      <c r="D22" s="190" t="s">
        <v>92</v>
      </c>
      <c r="E22" s="191">
        <v>39524</v>
      </c>
      <c r="F22" s="190" t="s">
        <v>76</v>
      </c>
      <c r="G22" s="190" t="s">
        <v>40</v>
      </c>
      <c r="H22" s="121">
        <v>4.895833333333333E-4</v>
      </c>
      <c r="I22" s="97"/>
      <c r="J22" s="100"/>
      <c r="K22" s="94"/>
    </row>
    <row r="23" spans="1:11" ht="21.75" customHeight="1" x14ac:dyDescent="0.2">
      <c r="A23" s="88">
        <v>2</v>
      </c>
      <c r="B23" s="188" t="s">
        <v>86</v>
      </c>
      <c r="C23" s="188">
        <v>10091081768</v>
      </c>
      <c r="D23" s="188" t="s">
        <v>87</v>
      </c>
      <c r="E23" s="189">
        <v>39228</v>
      </c>
      <c r="F23" s="188" t="s">
        <v>20</v>
      </c>
      <c r="G23" s="188" t="s">
        <v>88</v>
      </c>
      <c r="H23" s="121">
        <v>4.982638888888888E-4</v>
      </c>
      <c r="I23" s="97"/>
      <c r="J23" s="101"/>
      <c r="K23" s="91"/>
    </row>
    <row r="24" spans="1:11" ht="21.75" customHeight="1" x14ac:dyDescent="0.2">
      <c r="A24" s="88">
        <v>3</v>
      </c>
      <c r="B24" s="188" t="s">
        <v>93</v>
      </c>
      <c r="C24" s="188">
        <v>10077945039</v>
      </c>
      <c r="D24" s="188" t="s">
        <v>94</v>
      </c>
      <c r="E24" s="189">
        <v>39438</v>
      </c>
      <c r="F24" s="188" t="s">
        <v>20</v>
      </c>
      <c r="G24" s="188" t="s">
        <v>40</v>
      </c>
      <c r="H24" s="121">
        <v>5.0868055555555551E-4</v>
      </c>
      <c r="I24" s="97"/>
      <c r="J24" s="101"/>
      <c r="K24" s="91"/>
    </row>
    <row r="25" spans="1:11" ht="21.75" customHeight="1" x14ac:dyDescent="0.2">
      <c r="A25" s="92">
        <v>4</v>
      </c>
      <c r="B25" s="188" t="s">
        <v>89</v>
      </c>
      <c r="C25" s="188">
        <v>10093066430</v>
      </c>
      <c r="D25" s="188" t="s">
        <v>90</v>
      </c>
      <c r="E25" s="189">
        <v>39541</v>
      </c>
      <c r="F25" s="188" t="s">
        <v>20</v>
      </c>
      <c r="G25" s="188" t="s">
        <v>91</v>
      </c>
      <c r="H25" s="121">
        <v>5.1631944444444436E-4</v>
      </c>
      <c r="I25" s="97"/>
      <c r="J25" s="101"/>
      <c r="K25" s="91"/>
    </row>
    <row r="26" spans="1:11" ht="21.75" customHeight="1" x14ac:dyDescent="0.2">
      <c r="A26" s="88">
        <v>5</v>
      </c>
      <c r="B26" s="188" t="s">
        <v>99</v>
      </c>
      <c r="C26" s="188">
        <v>10116086449</v>
      </c>
      <c r="D26" s="188" t="s">
        <v>100</v>
      </c>
      <c r="E26" s="189">
        <v>39505</v>
      </c>
      <c r="F26" s="188" t="s">
        <v>76</v>
      </c>
      <c r="G26" s="188" t="s">
        <v>40</v>
      </c>
      <c r="H26" s="121">
        <v>5.3707175925925927E-4</v>
      </c>
      <c r="I26" s="97"/>
      <c r="J26" s="101"/>
      <c r="K26" s="91"/>
    </row>
    <row r="27" spans="1:11" ht="21.75" customHeight="1" x14ac:dyDescent="0.2">
      <c r="A27" s="92">
        <v>6</v>
      </c>
      <c r="B27" s="188" t="s">
        <v>101</v>
      </c>
      <c r="C27" s="188">
        <v>10110290084</v>
      </c>
      <c r="D27" s="188" t="s">
        <v>102</v>
      </c>
      <c r="E27" s="189">
        <v>39491</v>
      </c>
      <c r="F27" s="188" t="s">
        <v>76</v>
      </c>
      <c r="G27" s="188" t="s">
        <v>40</v>
      </c>
      <c r="H27" s="121">
        <v>5.386574074074074E-4</v>
      </c>
      <c r="I27" s="97"/>
      <c r="J27" s="101"/>
      <c r="K27" s="91"/>
    </row>
    <row r="28" spans="1:11" ht="21.75" customHeight="1" x14ac:dyDescent="0.2">
      <c r="A28" s="88">
        <v>7</v>
      </c>
      <c r="B28" s="188" t="s">
        <v>97</v>
      </c>
      <c r="C28" s="188">
        <v>10104993083</v>
      </c>
      <c r="D28" s="188" t="s">
        <v>98</v>
      </c>
      <c r="E28" s="189">
        <v>39273</v>
      </c>
      <c r="F28" s="188" t="s">
        <v>20</v>
      </c>
      <c r="G28" s="188" t="s">
        <v>26</v>
      </c>
      <c r="H28" s="121">
        <v>5.4502314814814821E-4</v>
      </c>
      <c r="I28" s="97"/>
      <c r="J28" s="101"/>
      <c r="K28" s="91"/>
    </row>
    <row r="29" spans="1:11" ht="21.75" customHeight="1" x14ac:dyDescent="0.2">
      <c r="A29" s="88">
        <v>8</v>
      </c>
      <c r="B29" s="188" t="s">
        <v>95</v>
      </c>
      <c r="C29" s="188">
        <v>10112255050</v>
      </c>
      <c r="D29" s="188" t="s">
        <v>96</v>
      </c>
      <c r="E29" s="189">
        <v>39244</v>
      </c>
      <c r="F29" s="188" t="s">
        <v>20</v>
      </c>
      <c r="G29" s="188" t="s">
        <v>26</v>
      </c>
      <c r="H29" s="121">
        <v>5.4513888888888895E-4</v>
      </c>
      <c r="I29" s="97"/>
      <c r="J29" s="101"/>
      <c r="K29" s="91"/>
    </row>
    <row r="30" spans="1:11" ht="21.75" customHeight="1" x14ac:dyDescent="0.2">
      <c r="A30" s="92">
        <v>9</v>
      </c>
      <c r="B30" s="188" t="s">
        <v>103</v>
      </c>
      <c r="C30" s="188">
        <v>10117597326</v>
      </c>
      <c r="D30" s="188" t="s">
        <v>104</v>
      </c>
      <c r="E30" s="189">
        <v>39213</v>
      </c>
      <c r="F30" s="188" t="s">
        <v>76</v>
      </c>
      <c r="G30" s="188" t="s">
        <v>26</v>
      </c>
      <c r="H30" s="121">
        <v>5.9067129629629628E-4</v>
      </c>
      <c r="I30" s="97"/>
      <c r="J30" s="101"/>
      <c r="K30" s="91"/>
    </row>
    <row r="31" spans="1:11" ht="21.75" customHeight="1" x14ac:dyDescent="0.2">
      <c r="A31" s="88">
        <v>10</v>
      </c>
      <c r="B31" s="188" t="s">
        <v>105</v>
      </c>
      <c r="C31" s="188">
        <v>10144262828</v>
      </c>
      <c r="D31" s="188" t="s">
        <v>106</v>
      </c>
      <c r="E31" s="189">
        <v>39800</v>
      </c>
      <c r="F31" s="188" t="s">
        <v>76</v>
      </c>
      <c r="G31" s="188" t="s">
        <v>26</v>
      </c>
      <c r="H31" s="121">
        <v>6.1192129629629628E-4</v>
      </c>
      <c r="I31" s="97"/>
      <c r="J31" s="101"/>
      <c r="K31" s="91"/>
    </row>
    <row r="32" spans="1:11" ht="5.25" customHeight="1" thickBot="1" x14ac:dyDescent="0.25">
      <c r="A32" s="26"/>
      <c r="B32" s="27"/>
      <c r="C32" s="27"/>
      <c r="D32" s="1"/>
      <c r="E32" s="28"/>
      <c r="F32" s="17"/>
      <c r="G32" s="17"/>
      <c r="H32" s="29"/>
      <c r="I32" s="29"/>
      <c r="J32" s="30"/>
      <c r="K32" s="30"/>
    </row>
    <row r="33" spans="1:11" ht="15.75" thickTop="1" x14ac:dyDescent="0.2">
      <c r="A33" s="136" t="s">
        <v>3</v>
      </c>
      <c r="B33" s="137"/>
      <c r="C33" s="137"/>
      <c r="D33" s="137"/>
      <c r="E33" s="57"/>
      <c r="F33" s="57"/>
      <c r="G33" s="138" t="s">
        <v>25</v>
      </c>
      <c r="H33" s="138"/>
      <c r="I33" s="137"/>
      <c r="J33" s="138"/>
      <c r="K33" s="139"/>
    </row>
    <row r="34" spans="1:11" x14ac:dyDescent="0.2">
      <c r="A34" s="71" t="s">
        <v>35</v>
      </c>
      <c r="B34" s="24"/>
      <c r="C34" s="24"/>
      <c r="D34" s="72"/>
      <c r="E34" s="32"/>
      <c r="F34" s="69"/>
      <c r="G34" s="31" t="s">
        <v>21</v>
      </c>
      <c r="H34" s="65">
        <f t="array" ref="H34">SUM(1/COUNTIF(G22:G31,G22:G31))</f>
        <v>4</v>
      </c>
      <c r="I34" s="79"/>
      <c r="J34" s="48" t="s">
        <v>19</v>
      </c>
      <c r="K34" s="82">
        <f>COUNTIF(F22:F31,"ЗМС")</f>
        <v>0</v>
      </c>
    </row>
    <row r="35" spans="1:11" x14ac:dyDescent="0.2">
      <c r="A35" s="71" t="s">
        <v>36</v>
      </c>
      <c r="B35" s="24"/>
      <c r="C35" s="24"/>
      <c r="D35" s="72"/>
      <c r="E35" s="73"/>
      <c r="F35" s="70"/>
      <c r="G35" s="33" t="s">
        <v>50</v>
      </c>
      <c r="H35" s="64">
        <f>H36+H39</f>
        <v>10</v>
      </c>
      <c r="I35" s="67"/>
      <c r="J35" s="48" t="s">
        <v>15</v>
      </c>
      <c r="K35" s="82">
        <f>COUNTIF(F22:F31,"МСМК")</f>
        <v>0</v>
      </c>
    </row>
    <row r="36" spans="1:11" x14ac:dyDescent="0.2">
      <c r="A36" s="71" t="s">
        <v>37</v>
      </c>
      <c r="B36" s="24"/>
      <c r="C36" s="24"/>
      <c r="D36" s="72"/>
      <c r="E36" s="73"/>
      <c r="F36" s="70"/>
      <c r="G36" s="33" t="s">
        <v>51</v>
      </c>
      <c r="H36" s="64">
        <f>H37+H38+H40</f>
        <v>10</v>
      </c>
      <c r="I36" s="67"/>
      <c r="J36" s="48" t="s">
        <v>17</v>
      </c>
      <c r="K36" s="82">
        <f>COUNTIF(F22:F31,"МС")</f>
        <v>0</v>
      </c>
    </row>
    <row r="37" spans="1:11" x14ac:dyDescent="0.2">
      <c r="A37" s="71" t="s">
        <v>38</v>
      </c>
      <c r="B37" s="24"/>
      <c r="C37" s="24"/>
      <c r="D37" s="72"/>
      <c r="E37" s="73"/>
      <c r="F37" s="70"/>
      <c r="G37" s="33" t="s">
        <v>45</v>
      </c>
      <c r="H37" s="65">
        <f>COUNT(A22:A31)</f>
        <v>10</v>
      </c>
      <c r="I37" s="66"/>
      <c r="J37" s="48" t="s">
        <v>20</v>
      </c>
      <c r="K37" s="82">
        <f>COUNTIF(F22:F31,"КМС")</f>
        <v>5</v>
      </c>
    </row>
    <row r="38" spans="1:11" x14ac:dyDescent="0.2">
      <c r="A38" s="71"/>
      <c r="B38" s="24"/>
      <c r="C38" s="24"/>
      <c r="D38" s="72"/>
      <c r="E38" s="73"/>
      <c r="F38" s="70"/>
      <c r="G38" s="33" t="s">
        <v>46</v>
      </c>
      <c r="H38" s="65">
        <f>COUNTIF(A22:A31,"НФ")</f>
        <v>0</v>
      </c>
      <c r="I38" s="66"/>
      <c r="J38" s="116" t="s">
        <v>76</v>
      </c>
      <c r="K38" s="82">
        <f>COUNTIF(F22:F31,"1 сп.р.")</f>
        <v>5</v>
      </c>
    </row>
    <row r="39" spans="1:11" x14ac:dyDescent="0.2">
      <c r="A39" s="71"/>
      <c r="B39" s="24"/>
      <c r="C39" s="24"/>
      <c r="D39" s="72"/>
      <c r="E39" s="73"/>
      <c r="F39" s="70"/>
      <c r="G39" s="33" t="s">
        <v>47</v>
      </c>
      <c r="H39" s="50">
        <f>COUNTIF(A22:A31,"НС")</f>
        <v>0</v>
      </c>
      <c r="I39" s="68"/>
      <c r="J39" s="117" t="s">
        <v>78</v>
      </c>
      <c r="K39" s="83">
        <f>COUNTIF(F22:F31,"2 сп.р.")</f>
        <v>0</v>
      </c>
    </row>
    <row r="40" spans="1:11" x14ac:dyDescent="0.2">
      <c r="A40" s="71"/>
      <c r="B40" s="24"/>
      <c r="C40" s="24"/>
      <c r="D40" s="72"/>
      <c r="E40" s="35"/>
      <c r="F40" s="80"/>
      <c r="G40" s="33" t="s">
        <v>48</v>
      </c>
      <c r="H40" s="50">
        <f>COUNTIF(A22:A31,"ДСКВ")</f>
        <v>0</v>
      </c>
      <c r="I40" s="81"/>
      <c r="J40" s="117" t="s">
        <v>77</v>
      </c>
      <c r="K40" s="82">
        <f>COUNTIF(F22:F31,"3 сп.р.")</f>
        <v>0</v>
      </c>
    </row>
    <row r="41" spans="1:11" ht="9.75" customHeight="1" x14ac:dyDescent="0.2">
      <c r="A41" s="36"/>
      <c r="B41" s="74"/>
      <c r="C41" s="74"/>
      <c r="D41" s="73"/>
      <c r="E41" s="75"/>
      <c r="F41" s="73"/>
      <c r="G41" s="73"/>
      <c r="H41" s="76"/>
      <c r="I41" s="76"/>
      <c r="J41" s="73"/>
      <c r="K41" s="37"/>
    </row>
    <row r="42" spans="1:11" ht="15.75" x14ac:dyDescent="0.2">
      <c r="A42" s="129" t="s">
        <v>2</v>
      </c>
      <c r="B42" s="130"/>
      <c r="C42" s="130"/>
      <c r="D42" s="130"/>
      <c r="E42" s="131" t="s">
        <v>7</v>
      </c>
      <c r="F42" s="131"/>
      <c r="G42" s="131"/>
      <c r="H42" s="131"/>
      <c r="I42" s="131" t="s">
        <v>39</v>
      </c>
      <c r="J42" s="131"/>
      <c r="K42" s="132"/>
    </row>
    <row r="43" spans="1:11" x14ac:dyDescent="0.2">
      <c r="A43" s="36"/>
      <c r="B43" s="73"/>
      <c r="C43" s="73"/>
      <c r="D43" s="73"/>
      <c r="E43" s="73"/>
      <c r="F43" s="32"/>
      <c r="G43" s="32"/>
      <c r="H43" s="32"/>
      <c r="I43" s="32"/>
      <c r="J43" s="32"/>
      <c r="K43" s="41"/>
    </row>
    <row r="44" spans="1:11" x14ac:dyDescent="0.2">
      <c r="A44" s="38"/>
      <c r="B44" s="74"/>
      <c r="C44" s="74"/>
      <c r="D44" s="74"/>
      <c r="E44" s="77"/>
      <c r="F44" s="74"/>
      <c r="G44" s="74"/>
      <c r="H44" s="78"/>
      <c r="I44" s="78"/>
      <c r="J44" s="74"/>
      <c r="K44" s="40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x14ac:dyDescent="0.2">
      <c r="A47" s="38"/>
      <c r="B47" s="74"/>
      <c r="C47" s="74"/>
      <c r="D47" s="74"/>
      <c r="E47" s="77"/>
      <c r="F47" s="74"/>
      <c r="G47" s="74"/>
      <c r="H47" s="78"/>
      <c r="I47" s="78"/>
      <c r="J47" s="74"/>
      <c r="K47" s="40"/>
    </row>
    <row r="48" spans="1:11" ht="16.5" thickBot="1" x14ac:dyDescent="0.25">
      <c r="A48" s="133" t="str">
        <f>G18</f>
        <v>БУКОВА О.Ю.. (IК, г. Пенза)</v>
      </c>
      <c r="B48" s="134"/>
      <c r="C48" s="134"/>
      <c r="D48" s="134"/>
      <c r="E48" s="134" t="str">
        <f>G17</f>
        <v>ДЫШАКОВ А.С. (ВК, г. Москва)</v>
      </c>
      <c r="F48" s="134"/>
      <c r="G48" s="134"/>
      <c r="H48" s="134"/>
      <c r="I48" s="134" t="str">
        <f>G19</f>
        <v>КОЧЕТКОВ Д.А. (ВК, г. Саранск)</v>
      </c>
      <c r="J48" s="134"/>
      <c r="K48" s="135"/>
    </row>
    <row r="49" spans="1:26" s="16" customFormat="1" ht="13.5" thickTop="1" x14ac:dyDescent="0.2">
      <c r="A49" s="2"/>
      <c r="B49" s="39"/>
      <c r="C49" s="39"/>
      <c r="D49" s="2"/>
      <c r="F49" s="2"/>
      <c r="G49" s="2"/>
      <c r="H49" s="34"/>
      <c r="I49" s="3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3" customFormat="1" ht="18.75" x14ac:dyDescent="0.2">
      <c r="B50" s="54"/>
      <c r="C50" s="54"/>
      <c r="E50" s="55"/>
      <c r="H50" s="56"/>
      <c r="I50" s="56"/>
    </row>
    <row r="51" spans="1:26" ht="21" x14ac:dyDescent="0.2">
      <c r="A51" s="51"/>
      <c r="B51" s="51"/>
      <c r="C51" s="52"/>
      <c r="D51" s="126"/>
      <c r="E51" s="126"/>
      <c r="F51" s="126"/>
      <c r="G51" s="126"/>
    </row>
    <row r="52" spans="1:26" ht="18.75" x14ac:dyDescent="0.2">
      <c r="D52" s="53"/>
    </row>
  </sheetData>
  <autoFilter ref="A21:G21">
    <sortState ref="A22:G31">
      <sortCondition ref="A21"/>
    </sortState>
  </autoFilter>
  <mergeCells count="26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12:K12"/>
    <mergeCell ref="A33:D33"/>
    <mergeCell ref="G33:K33"/>
    <mergeCell ref="D51:G51"/>
    <mergeCell ref="H21:I21"/>
    <mergeCell ref="A42:D42"/>
    <mergeCell ref="E42:H42"/>
    <mergeCell ref="I42:K42"/>
    <mergeCell ref="A48:D48"/>
    <mergeCell ref="E48:H48"/>
    <mergeCell ref="I48:K48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7"/>
  <sheetViews>
    <sheetView view="pageBreakPreview" topLeftCell="A20" zoomScale="90" zoomScaleNormal="70" zoomScaleSheetLayoutView="90" zoomScalePageLayoutView="50" workbookViewId="0">
      <selection activeCell="K49" sqref="K49:K55"/>
    </sheetView>
  </sheetViews>
  <sheetFormatPr defaultColWidth="9.140625"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  <col min="12" max="16384" width="9.140625" style="2"/>
  </cols>
  <sheetData>
    <row r="1" spans="1:26" ht="21.75" customHeight="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6" ht="21.75" customHeight="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6" ht="21.75" customHeight="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6" ht="21.75" customHeight="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99999999999999" customHeight="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26" s="3" customFormat="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26" s="3" customFormat="1" ht="4.5" customHeight="1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26" ht="19.5" customHeight="1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26" ht="18" customHeight="1" x14ac:dyDescent="0.2">
      <c r="A10" s="140" t="s">
        <v>42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26" ht="19.5" customHeight="1" x14ac:dyDescent="0.2">
      <c r="A11" s="140" t="s">
        <v>81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26" ht="5.25" customHeight="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26" ht="15.75" x14ac:dyDescent="0.2">
      <c r="A13" s="143" t="s">
        <v>57</v>
      </c>
      <c r="B13" s="144"/>
      <c r="C13" s="144"/>
      <c r="D13" s="144"/>
      <c r="E13" s="4"/>
      <c r="F13" s="87" t="s">
        <v>59</v>
      </c>
      <c r="G13" s="87"/>
      <c r="H13" s="19"/>
      <c r="I13" s="19"/>
      <c r="J13" s="5"/>
      <c r="K13" s="6" t="s">
        <v>49</v>
      </c>
    </row>
    <row r="14" spans="1:26" ht="15.75" x14ac:dyDescent="0.2">
      <c r="A14" s="145" t="s">
        <v>58</v>
      </c>
      <c r="B14" s="146"/>
      <c r="C14" s="146"/>
      <c r="D14" s="146"/>
      <c r="E14" s="7"/>
      <c r="F14" s="44" t="s">
        <v>60</v>
      </c>
      <c r="G14" s="44"/>
      <c r="H14" s="20"/>
      <c r="I14" s="20"/>
      <c r="J14" s="8"/>
      <c r="K14" s="9" t="s">
        <v>82</v>
      </c>
    </row>
    <row r="15" spans="1:26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26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22.5" customHeight="1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16.149999999999999" customHeight="1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7.5" customHeight="1" thickTop="1" x14ac:dyDescent="0.2">
      <c r="A20" s="109"/>
      <c r="B20" s="110"/>
      <c r="C20" s="110"/>
      <c r="D20" s="109"/>
      <c r="E20" s="111"/>
      <c r="F20" s="109"/>
      <c r="G20" s="109"/>
      <c r="H20" s="112"/>
      <c r="I20" s="112"/>
      <c r="J20" s="109"/>
      <c r="K20" s="109"/>
    </row>
    <row r="21" spans="1:11" s="15" customFormat="1" ht="21" customHeight="1" x14ac:dyDescent="0.2">
      <c r="A21" s="176" t="s">
        <v>4</v>
      </c>
      <c r="B21" s="174" t="s">
        <v>8</v>
      </c>
      <c r="C21" s="174" t="s">
        <v>23</v>
      </c>
      <c r="D21" s="174" t="s">
        <v>1</v>
      </c>
      <c r="E21" s="177" t="s">
        <v>22</v>
      </c>
      <c r="F21" s="174" t="s">
        <v>5</v>
      </c>
      <c r="G21" s="174" t="s">
        <v>27</v>
      </c>
      <c r="H21" s="174" t="s">
        <v>41</v>
      </c>
      <c r="I21" s="174"/>
      <c r="J21" s="175" t="s">
        <v>18</v>
      </c>
      <c r="K21" s="175" t="s">
        <v>9</v>
      </c>
    </row>
    <row r="22" spans="1:11" s="15" customFormat="1" ht="13.5" customHeight="1" x14ac:dyDescent="0.2">
      <c r="A22" s="176"/>
      <c r="B22" s="174"/>
      <c r="C22" s="174"/>
      <c r="D22" s="174"/>
      <c r="E22" s="177"/>
      <c r="F22" s="174"/>
      <c r="G22" s="174"/>
      <c r="H22" s="174"/>
      <c r="I22" s="174"/>
      <c r="J22" s="175"/>
      <c r="K22" s="175"/>
    </row>
    <row r="23" spans="1:11" s="98" customFormat="1" ht="15.2" customHeight="1" x14ac:dyDescent="0.2">
      <c r="A23" s="102">
        <v>1</v>
      </c>
      <c r="B23" s="188" t="s">
        <v>143</v>
      </c>
      <c r="C23" s="188">
        <v>10076514489</v>
      </c>
      <c r="D23" s="188" t="s">
        <v>144</v>
      </c>
      <c r="E23" s="189">
        <v>39085</v>
      </c>
      <c r="F23" s="188" t="s">
        <v>20</v>
      </c>
      <c r="G23" s="188" t="s">
        <v>40</v>
      </c>
      <c r="H23" s="121">
        <v>4.2974537037037043E-4</v>
      </c>
      <c r="I23" s="97"/>
      <c r="J23" s="93"/>
      <c r="K23" s="94"/>
    </row>
    <row r="24" spans="1:11" s="98" customFormat="1" ht="15.2" customHeight="1" x14ac:dyDescent="0.2">
      <c r="A24" s="103">
        <v>2</v>
      </c>
      <c r="B24" s="188" t="s">
        <v>150</v>
      </c>
      <c r="C24" s="188">
        <v>10091604760</v>
      </c>
      <c r="D24" s="188" t="s">
        <v>151</v>
      </c>
      <c r="E24" s="189">
        <v>39465</v>
      </c>
      <c r="F24" s="188" t="s">
        <v>76</v>
      </c>
      <c r="G24" s="188" t="s">
        <v>40</v>
      </c>
      <c r="H24" s="121">
        <v>4.4212962962962961E-4</v>
      </c>
      <c r="I24" s="97"/>
      <c r="J24" s="90"/>
      <c r="K24" s="91"/>
    </row>
    <row r="25" spans="1:11" s="98" customFormat="1" ht="15.2" customHeight="1" x14ac:dyDescent="0.2">
      <c r="A25" s="102">
        <v>3</v>
      </c>
      <c r="B25" s="188" t="s">
        <v>111</v>
      </c>
      <c r="C25" s="188">
        <v>10080506950</v>
      </c>
      <c r="D25" s="188" t="s">
        <v>112</v>
      </c>
      <c r="E25" s="189">
        <v>39347</v>
      </c>
      <c r="F25" s="188" t="s">
        <v>20</v>
      </c>
      <c r="G25" s="188" t="s">
        <v>40</v>
      </c>
      <c r="H25" s="121">
        <v>4.4675925925925921E-4</v>
      </c>
      <c r="I25" s="97"/>
      <c r="J25" s="90"/>
      <c r="K25" s="91"/>
    </row>
    <row r="26" spans="1:11" s="98" customFormat="1" ht="15.2" customHeight="1" x14ac:dyDescent="0.2">
      <c r="A26" s="103">
        <v>4</v>
      </c>
      <c r="B26" s="188" t="s">
        <v>71</v>
      </c>
      <c r="C26" s="188">
        <v>10094917716</v>
      </c>
      <c r="D26" s="188" t="s">
        <v>145</v>
      </c>
      <c r="E26" s="189">
        <v>39536</v>
      </c>
      <c r="F26" s="188" t="s">
        <v>76</v>
      </c>
      <c r="G26" s="188" t="s">
        <v>40</v>
      </c>
      <c r="H26" s="121">
        <v>4.4791666666666672E-4</v>
      </c>
      <c r="I26" s="97"/>
      <c r="J26" s="90"/>
      <c r="K26" s="89"/>
    </row>
    <row r="27" spans="1:11" s="98" customFormat="1" ht="15.2" customHeight="1" x14ac:dyDescent="0.2">
      <c r="A27" s="102">
        <v>5</v>
      </c>
      <c r="B27" s="188" t="s">
        <v>107</v>
      </c>
      <c r="C27" s="188">
        <v>10097779822</v>
      </c>
      <c r="D27" s="188" t="s">
        <v>108</v>
      </c>
      <c r="E27" s="189">
        <v>39456</v>
      </c>
      <c r="F27" s="188" t="s">
        <v>76</v>
      </c>
      <c r="G27" s="188" t="s">
        <v>40</v>
      </c>
      <c r="H27" s="121">
        <v>4.5173611111111109E-4</v>
      </c>
      <c r="I27" s="97"/>
      <c r="J27" s="90"/>
      <c r="K27" s="89"/>
    </row>
    <row r="28" spans="1:11" s="98" customFormat="1" ht="15.2" customHeight="1" x14ac:dyDescent="0.2">
      <c r="A28" s="103">
        <v>6</v>
      </c>
      <c r="B28" s="188" t="s">
        <v>148</v>
      </c>
      <c r="C28" s="188">
        <v>10090431565</v>
      </c>
      <c r="D28" s="188" t="s">
        <v>149</v>
      </c>
      <c r="E28" s="189">
        <v>39584</v>
      </c>
      <c r="F28" s="188" t="s">
        <v>20</v>
      </c>
      <c r="G28" s="188" t="s">
        <v>40</v>
      </c>
      <c r="H28" s="121">
        <v>4.533564814814815E-4</v>
      </c>
      <c r="I28" s="97"/>
      <c r="J28" s="90"/>
      <c r="K28" s="89"/>
    </row>
    <row r="29" spans="1:11" s="98" customFormat="1" ht="15.2" customHeight="1" x14ac:dyDescent="0.2">
      <c r="A29" s="102">
        <v>7</v>
      </c>
      <c r="B29" s="188" t="s">
        <v>109</v>
      </c>
      <c r="C29" s="188">
        <v>10080214839</v>
      </c>
      <c r="D29" s="188" t="s">
        <v>110</v>
      </c>
      <c r="E29" s="189">
        <v>39159</v>
      </c>
      <c r="F29" s="188" t="s">
        <v>20</v>
      </c>
      <c r="G29" s="188" t="s">
        <v>40</v>
      </c>
      <c r="H29" s="121">
        <v>4.6076388888888897E-4</v>
      </c>
      <c r="I29" s="97"/>
      <c r="J29" s="90"/>
      <c r="K29" s="89"/>
    </row>
    <row r="30" spans="1:11" s="98" customFormat="1" ht="15.2" customHeight="1" x14ac:dyDescent="0.2">
      <c r="A30" s="103">
        <v>8</v>
      </c>
      <c r="B30" s="188" t="s">
        <v>119</v>
      </c>
      <c r="C30" s="188">
        <v>10092620634</v>
      </c>
      <c r="D30" s="188" t="s">
        <v>120</v>
      </c>
      <c r="E30" s="189">
        <v>39604</v>
      </c>
      <c r="F30" s="188" t="s">
        <v>76</v>
      </c>
      <c r="G30" s="188" t="s">
        <v>40</v>
      </c>
      <c r="H30" s="121">
        <v>4.6562499999999995E-4</v>
      </c>
      <c r="I30" s="97"/>
      <c r="J30" s="90"/>
      <c r="K30" s="89"/>
    </row>
    <row r="31" spans="1:11" s="98" customFormat="1" ht="15.2" customHeight="1" x14ac:dyDescent="0.2">
      <c r="A31" s="102">
        <v>9</v>
      </c>
      <c r="B31" s="188" t="s">
        <v>113</v>
      </c>
      <c r="C31" s="188">
        <v>10089252007</v>
      </c>
      <c r="D31" s="188" t="s">
        <v>114</v>
      </c>
      <c r="E31" s="189">
        <v>39576</v>
      </c>
      <c r="F31" s="188" t="s">
        <v>76</v>
      </c>
      <c r="G31" s="188" t="s">
        <v>40</v>
      </c>
      <c r="H31" s="121">
        <v>4.732638888888889E-4</v>
      </c>
      <c r="I31" s="97"/>
      <c r="J31" s="90"/>
      <c r="K31" s="89"/>
    </row>
    <row r="32" spans="1:11" s="98" customFormat="1" ht="15.2" customHeight="1" x14ac:dyDescent="0.2">
      <c r="A32" s="103">
        <v>10</v>
      </c>
      <c r="B32" s="188" t="s">
        <v>124</v>
      </c>
      <c r="C32" s="188">
        <v>10091078637</v>
      </c>
      <c r="D32" s="188" t="s">
        <v>125</v>
      </c>
      <c r="E32" s="189">
        <v>39645</v>
      </c>
      <c r="F32" s="188" t="s">
        <v>76</v>
      </c>
      <c r="G32" s="188" t="s">
        <v>40</v>
      </c>
      <c r="H32" s="121">
        <v>4.743055555555555E-4</v>
      </c>
      <c r="I32" s="97"/>
      <c r="J32" s="90"/>
      <c r="K32" s="89"/>
    </row>
    <row r="33" spans="1:11" s="98" customFormat="1" ht="15.2" customHeight="1" x14ac:dyDescent="0.2">
      <c r="A33" s="102">
        <v>11</v>
      </c>
      <c r="B33" s="188" t="s">
        <v>122</v>
      </c>
      <c r="C33" s="188">
        <v>10112968810</v>
      </c>
      <c r="D33" s="188" t="s">
        <v>123</v>
      </c>
      <c r="E33" s="189">
        <v>39207</v>
      </c>
      <c r="F33" s="188" t="s">
        <v>20</v>
      </c>
      <c r="G33" s="188" t="s">
        <v>40</v>
      </c>
      <c r="H33" s="121">
        <v>4.7569444444444444E-4</v>
      </c>
      <c r="I33" s="97"/>
      <c r="J33" s="90"/>
      <c r="K33" s="89"/>
    </row>
    <row r="34" spans="1:11" s="98" customFormat="1" ht="15.2" customHeight="1" x14ac:dyDescent="0.2">
      <c r="A34" s="103">
        <v>12</v>
      </c>
      <c r="B34" s="188" t="s">
        <v>117</v>
      </c>
      <c r="C34" s="188">
        <v>10096913286</v>
      </c>
      <c r="D34" s="188" t="s">
        <v>118</v>
      </c>
      <c r="E34" s="189">
        <v>39812</v>
      </c>
      <c r="F34" s="188" t="s">
        <v>76</v>
      </c>
      <c r="G34" s="188" t="s">
        <v>40</v>
      </c>
      <c r="H34" s="121">
        <v>4.7581018518518523E-4</v>
      </c>
      <c r="I34" s="97"/>
      <c r="J34" s="90"/>
      <c r="K34" s="89"/>
    </row>
    <row r="35" spans="1:11" s="98" customFormat="1" ht="15.2" customHeight="1" x14ac:dyDescent="0.2">
      <c r="A35" s="102">
        <v>13</v>
      </c>
      <c r="B35" s="188" t="s">
        <v>130</v>
      </c>
      <c r="C35" s="188">
        <v>10104182125</v>
      </c>
      <c r="D35" s="188" t="s">
        <v>131</v>
      </c>
      <c r="E35" s="189">
        <v>39645</v>
      </c>
      <c r="F35" s="188" t="s">
        <v>76</v>
      </c>
      <c r="G35" s="188" t="s">
        <v>40</v>
      </c>
      <c r="H35" s="121">
        <v>4.7592592592592587E-4</v>
      </c>
      <c r="I35" s="97"/>
      <c r="J35" s="90"/>
      <c r="K35" s="89"/>
    </row>
    <row r="36" spans="1:11" s="98" customFormat="1" ht="15.2" customHeight="1" x14ac:dyDescent="0.2">
      <c r="A36" s="103">
        <v>14</v>
      </c>
      <c r="B36" s="188" t="s">
        <v>74</v>
      </c>
      <c r="C36" s="188">
        <v>10112972850</v>
      </c>
      <c r="D36" s="188" t="s">
        <v>121</v>
      </c>
      <c r="E36" s="189">
        <v>39438</v>
      </c>
      <c r="F36" s="188" t="s">
        <v>20</v>
      </c>
      <c r="G36" s="188" t="s">
        <v>69</v>
      </c>
      <c r="H36" s="121">
        <v>4.80787037037037E-4</v>
      </c>
      <c r="I36" s="97"/>
      <c r="J36" s="90"/>
      <c r="K36" s="89"/>
    </row>
    <row r="37" spans="1:11" s="98" customFormat="1" ht="15.2" customHeight="1" x14ac:dyDescent="0.2">
      <c r="A37" s="102">
        <v>15</v>
      </c>
      <c r="B37" s="188" t="s">
        <v>127</v>
      </c>
      <c r="C37" s="188">
        <v>10089789850</v>
      </c>
      <c r="D37" s="188" t="s">
        <v>128</v>
      </c>
      <c r="E37" s="189">
        <v>39668</v>
      </c>
      <c r="F37" s="188" t="s">
        <v>76</v>
      </c>
      <c r="G37" s="188" t="s">
        <v>40</v>
      </c>
      <c r="H37" s="121">
        <v>4.8136574074074076E-4</v>
      </c>
      <c r="I37" s="97"/>
      <c r="J37" s="99"/>
      <c r="K37" s="99"/>
    </row>
    <row r="38" spans="1:11" s="98" customFormat="1" ht="15.2" customHeight="1" x14ac:dyDescent="0.2">
      <c r="A38" s="103">
        <v>16</v>
      </c>
      <c r="B38" s="188" t="s">
        <v>97</v>
      </c>
      <c r="C38" s="188">
        <v>10081180900</v>
      </c>
      <c r="D38" s="188" t="s">
        <v>129</v>
      </c>
      <c r="E38" s="189">
        <v>39313</v>
      </c>
      <c r="F38" s="188" t="s">
        <v>76</v>
      </c>
      <c r="G38" s="188" t="s">
        <v>40</v>
      </c>
      <c r="H38" s="121">
        <v>4.8194444444444451E-4</v>
      </c>
      <c r="I38" s="97"/>
      <c r="J38" s="99"/>
      <c r="K38" s="99"/>
    </row>
    <row r="39" spans="1:11" s="98" customFormat="1" ht="15.2" customHeight="1" x14ac:dyDescent="0.2">
      <c r="A39" s="102">
        <v>17</v>
      </c>
      <c r="B39" s="188" t="s">
        <v>134</v>
      </c>
      <c r="C39" s="188">
        <v>10089250892</v>
      </c>
      <c r="D39" s="188" t="s">
        <v>135</v>
      </c>
      <c r="E39" s="189">
        <v>39576</v>
      </c>
      <c r="F39" s="188" t="s">
        <v>76</v>
      </c>
      <c r="G39" s="188" t="s">
        <v>40</v>
      </c>
      <c r="H39" s="121">
        <v>4.8368055555555556E-4</v>
      </c>
      <c r="I39" s="97"/>
      <c r="J39" s="99"/>
      <c r="K39" s="99"/>
    </row>
    <row r="40" spans="1:11" s="98" customFormat="1" ht="15.2" customHeight="1" x14ac:dyDescent="0.2">
      <c r="A40" s="103">
        <v>18</v>
      </c>
      <c r="B40" s="188" t="s">
        <v>115</v>
      </c>
      <c r="C40" s="188">
        <v>10115647222</v>
      </c>
      <c r="D40" s="188" t="s">
        <v>116</v>
      </c>
      <c r="E40" s="189">
        <v>39463</v>
      </c>
      <c r="F40" s="188" t="s">
        <v>20</v>
      </c>
      <c r="G40" s="188" t="s">
        <v>69</v>
      </c>
      <c r="H40" s="121">
        <v>4.8391203703703709E-4</v>
      </c>
      <c r="I40" s="97"/>
      <c r="J40" s="99"/>
      <c r="K40" s="99"/>
    </row>
    <row r="41" spans="1:11" s="98" customFormat="1" ht="15.2" customHeight="1" x14ac:dyDescent="0.2">
      <c r="A41" s="102">
        <v>19</v>
      </c>
      <c r="B41" s="188" t="s">
        <v>132</v>
      </c>
      <c r="C41" s="188">
        <v>10090653554</v>
      </c>
      <c r="D41" s="188" t="s">
        <v>133</v>
      </c>
      <c r="E41" s="189">
        <v>39766</v>
      </c>
      <c r="F41" s="188" t="s">
        <v>76</v>
      </c>
      <c r="G41" s="188" t="s">
        <v>40</v>
      </c>
      <c r="H41" s="121">
        <v>4.8657407407407411E-4</v>
      </c>
      <c r="I41" s="97"/>
      <c r="J41" s="99"/>
      <c r="K41" s="99"/>
    </row>
    <row r="42" spans="1:11" s="98" customFormat="1" ht="15.2" customHeight="1" x14ac:dyDescent="0.2">
      <c r="A42" s="103">
        <v>20</v>
      </c>
      <c r="B42" s="188" t="s">
        <v>70</v>
      </c>
      <c r="C42" s="188">
        <v>10115808583</v>
      </c>
      <c r="D42" s="188" t="s">
        <v>126</v>
      </c>
      <c r="E42" s="189">
        <v>39385</v>
      </c>
      <c r="F42" s="188" t="s">
        <v>78</v>
      </c>
      <c r="G42" s="188" t="s">
        <v>40</v>
      </c>
      <c r="H42" s="121">
        <v>5.0706018518518526E-4</v>
      </c>
      <c r="I42" s="97"/>
      <c r="J42" s="99"/>
      <c r="K42" s="99"/>
    </row>
    <row r="43" spans="1:11" s="98" customFormat="1" ht="15.2" customHeight="1" x14ac:dyDescent="0.2">
      <c r="A43" s="102">
        <v>21</v>
      </c>
      <c r="B43" s="188" t="s">
        <v>136</v>
      </c>
      <c r="C43" s="188">
        <v>10143369923</v>
      </c>
      <c r="D43" s="188" t="s">
        <v>137</v>
      </c>
      <c r="E43" s="189">
        <v>39398</v>
      </c>
      <c r="F43" s="188" t="s">
        <v>76</v>
      </c>
      <c r="G43" s="188" t="s">
        <v>138</v>
      </c>
      <c r="H43" s="121">
        <v>5.1863425925925927E-4</v>
      </c>
      <c r="I43" s="97"/>
      <c r="J43" s="99"/>
      <c r="K43" s="99"/>
    </row>
    <row r="44" spans="1:11" s="98" customFormat="1" ht="15.2" customHeight="1" x14ac:dyDescent="0.2">
      <c r="A44" s="103">
        <v>22</v>
      </c>
      <c r="B44" s="188" t="s">
        <v>141</v>
      </c>
      <c r="C44" s="188">
        <v>10091861509</v>
      </c>
      <c r="D44" s="188" t="s">
        <v>142</v>
      </c>
      <c r="E44" s="189">
        <v>39627</v>
      </c>
      <c r="F44" s="188" t="s">
        <v>77</v>
      </c>
      <c r="G44" s="188" t="s">
        <v>40</v>
      </c>
      <c r="H44" s="121">
        <v>5.2395833333333342E-4</v>
      </c>
      <c r="I44" s="97"/>
      <c r="J44" s="99"/>
      <c r="K44" s="99"/>
    </row>
    <row r="45" spans="1:11" s="98" customFormat="1" ht="15.2" customHeight="1" x14ac:dyDescent="0.2">
      <c r="A45" s="102" t="s">
        <v>44</v>
      </c>
      <c r="B45" s="188" t="s">
        <v>139</v>
      </c>
      <c r="C45" s="188">
        <v>10075131130</v>
      </c>
      <c r="D45" s="188" t="s">
        <v>140</v>
      </c>
      <c r="E45" s="189">
        <v>39651</v>
      </c>
      <c r="F45" s="188" t="s">
        <v>76</v>
      </c>
      <c r="G45" s="188" t="s">
        <v>40</v>
      </c>
      <c r="H45" s="121"/>
      <c r="I45" s="97"/>
      <c r="J45" s="99"/>
      <c r="K45" s="99"/>
    </row>
    <row r="46" spans="1:11" s="98" customFormat="1" ht="15.2" customHeight="1" x14ac:dyDescent="0.2">
      <c r="A46" s="103" t="s">
        <v>44</v>
      </c>
      <c r="B46" s="188" t="s">
        <v>146</v>
      </c>
      <c r="C46" s="188">
        <v>10080355891</v>
      </c>
      <c r="D46" s="188" t="s">
        <v>147</v>
      </c>
      <c r="E46" s="189">
        <v>39412</v>
      </c>
      <c r="F46" s="188" t="s">
        <v>20</v>
      </c>
      <c r="G46" s="188" t="s">
        <v>40</v>
      </c>
      <c r="H46" s="121"/>
      <c r="I46" s="97"/>
      <c r="J46" s="99"/>
      <c r="K46" s="99"/>
    </row>
    <row r="47" spans="1:11" ht="5.25" customHeight="1" thickBot="1" x14ac:dyDescent="0.25">
      <c r="A47" s="26"/>
      <c r="B47" s="105"/>
      <c r="C47" s="105"/>
      <c r="D47" s="106"/>
      <c r="E47" s="107"/>
      <c r="F47" s="108"/>
      <c r="G47" s="108"/>
      <c r="H47" s="113"/>
      <c r="I47" s="29"/>
      <c r="J47" s="30"/>
      <c r="K47" s="30"/>
    </row>
    <row r="48" spans="1:11" ht="15.75" thickTop="1" x14ac:dyDescent="0.2">
      <c r="A48" s="136" t="s">
        <v>3</v>
      </c>
      <c r="B48" s="172"/>
      <c r="C48" s="172"/>
      <c r="D48" s="172"/>
      <c r="E48" s="104"/>
      <c r="F48" s="104"/>
      <c r="G48" s="173" t="s">
        <v>25</v>
      </c>
      <c r="H48" s="173"/>
      <c r="I48" s="137"/>
      <c r="J48" s="138"/>
      <c r="K48" s="139"/>
    </row>
    <row r="49" spans="1:26" x14ac:dyDescent="0.2">
      <c r="A49" s="71" t="s">
        <v>35</v>
      </c>
      <c r="B49" s="24"/>
      <c r="C49" s="24"/>
      <c r="D49" s="72"/>
      <c r="E49" s="32"/>
      <c r="F49" s="69"/>
      <c r="G49" s="31" t="s">
        <v>21</v>
      </c>
      <c r="H49" s="65">
        <f t="array" ref="H49">SUM(1/COUNTIF(G37:G46,G37:G46))</f>
        <v>3</v>
      </c>
      <c r="I49" s="79"/>
      <c r="J49" s="48" t="s">
        <v>19</v>
      </c>
      <c r="K49" s="82">
        <f>COUNTIF(F23:F46,"ЗМС")</f>
        <v>0</v>
      </c>
    </row>
    <row r="50" spans="1:26" x14ac:dyDescent="0.2">
      <c r="A50" s="71" t="s">
        <v>36</v>
      </c>
      <c r="B50" s="24"/>
      <c r="C50" s="24"/>
      <c r="D50" s="72"/>
      <c r="E50" s="73"/>
      <c r="F50" s="70"/>
      <c r="G50" s="33" t="s">
        <v>50</v>
      </c>
      <c r="H50" s="64">
        <f>H51+H54</f>
        <v>24</v>
      </c>
      <c r="I50" s="67"/>
      <c r="J50" s="48" t="s">
        <v>15</v>
      </c>
      <c r="K50" s="82">
        <f>COUNTIF(F23:F46,"МСМК")</f>
        <v>0</v>
      </c>
    </row>
    <row r="51" spans="1:26" x14ac:dyDescent="0.2">
      <c r="A51" s="71" t="s">
        <v>37</v>
      </c>
      <c r="B51" s="24"/>
      <c r="C51" s="24"/>
      <c r="D51" s="72"/>
      <c r="E51" s="73"/>
      <c r="F51" s="70"/>
      <c r="G51" s="33" t="s">
        <v>51</v>
      </c>
      <c r="H51" s="64">
        <f>H52+H53+H55</f>
        <v>22</v>
      </c>
      <c r="I51" s="67"/>
      <c r="J51" s="48" t="s">
        <v>17</v>
      </c>
      <c r="K51" s="82">
        <f>COUNTIF(F23:F46,"МС")</f>
        <v>0</v>
      </c>
    </row>
    <row r="52" spans="1:26" x14ac:dyDescent="0.2">
      <c r="A52" s="71" t="s">
        <v>38</v>
      </c>
      <c r="B52" s="24"/>
      <c r="C52" s="24"/>
      <c r="D52" s="72"/>
      <c r="E52" s="73"/>
      <c r="F52" s="70"/>
      <c r="G52" s="33" t="s">
        <v>45</v>
      </c>
      <c r="H52" s="65">
        <f>COUNT(A23:A46)</f>
        <v>22</v>
      </c>
      <c r="I52" s="66"/>
      <c r="J52" s="48" t="s">
        <v>20</v>
      </c>
      <c r="K52" s="82">
        <f>COUNTIF(F23:F46,"КМС")</f>
        <v>8</v>
      </c>
    </row>
    <row r="53" spans="1:26" x14ac:dyDescent="0.2">
      <c r="A53" s="71"/>
      <c r="B53" s="24"/>
      <c r="C53" s="24"/>
      <c r="D53" s="72"/>
      <c r="E53" s="73"/>
      <c r="F53" s="70"/>
      <c r="G53" s="33" t="s">
        <v>46</v>
      </c>
      <c r="H53" s="65">
        <f>COUNTIF(A37:A46,"НФ")</f>
        <v>0</v>
      </c>
      <c r="I53" s="66"/>
      <c r="J53" s="116" t="s">
        <v>76</v>
      </c>
      <c r="K53" s="82">
        <f>COUNTIF(F23:F46,"1 сп.р.")</f>
        <v>14</v>
      </c>
    </row>
    <row r="54" spans="1:26" x14ac:dyDescent="0.2">
      <c r="A54" s="71"/>
      <c r="B54" s="24"/>
      <c r="C54" s="24"/>
      <c r="D54" s="72"/>
      <c r="E54" s="73"/>
      <c r="F54" s="70"/>
      <c r="G54" s="33" t="s">
        <v>47</v>
      </c>
      <c r="H54" s="50">
        <f>COUNTIF(A23:A46,"НС")</f>
        <v>2</v>
      </c>
      <c r="I54" s="68"/>
      <c r="J54" s="118" t="s">
        <v>78</v>
      </c>
      <c r="K54" s="83">
        <f>COUNTIF(F23:F46,"2 сп.р.")</f>
        <v>1</v>
      </c>
    </row>
    <row r="55" spans="1:26" x14ac:dyDescent="0.2">
      <c r="A55" s="71"/>
      <c r="B55" s="24"/>
      <c r="C55" s="24"/>
      <c r="D55" s="72"/>
      <c r="E55" s="35"/>
      <c r="F55" s="80"/>
      <c r="G55" s="33" t="s">
        <v>48</v>
      </c>
      <c r="H55" s="50">
        <f>COUNTIF(A37:A46,"ДСКВ")</f>
        <v>0</v>
      </c>
      <c r="I55" s="81"/>
      <c r="J55" s="117" t="s">
        <v>77</v>
      </c>
      <c r="K55" s="82">
        <f>COUNTIF(F23:F46,"3 сп.р.")</f>
        <v>1</v>
      </c>
    </row>
    <row r="56" spans="1:26" ht="9.75" customHeight="1" x14ac:dyDescent="0.2">
      <c r="A56" s="36"/>
      <c r="B56" s="74"/>
      <c r="C56" s="74"/>
      <c r="D56" s="73"/>
      <c r="E56" s="75"/>
      <c r="F56" s="73"/>
      <c r="G56" s="73"/>
      <c r="H56" s="76"/>
      <c r="I56" s="76"/>
      <c r="J56" s="73"/>
      <c r="K56" s="37"/>
    </row>
    <row r="57" spans="1:26" ht="15.75" x14ac:dyDescent="0.2">
      <c r="A57" s="129" t="s">
        <v>2</v>
      </c>
      <c r="B57" s="130"/>
      <c r="C57" s="130"/>
      <c r="D57" s="130"/>
      <c r="E57" s="131" t="s">
        <v>7</v>
      </c>
      <c r="F57" s="131"/>
      <c r="G57" s="131"/>
      <c r="H57" s="131"/>
      <c r="I57" s="131" t="s">
        <v>39</v>
      </c>
      <c r="J57" s="131"/>
      <c r="K57" s="132"/>
    </row>
    <row r="58" spans="1:26" x14ac:dyDescent="0.2">
      <c r="A58" s="36"/>
      <c r="B58" s="73"/>
      <c r="C58" s="73"/>
      <c r="D58" s="73"/>
      <c r="E58" s="73"/>
      <c r="F58" s="32"/>
      <c r="G58" s="32"/>
      <c r="H58" s="32"/>
      <c r="I58" s="32"/>
      <c r="J58" s="32"/>
      <c r="K58" s="41"/>
    </row>
    <row r="59" spans="1:26" x14ac:dyDescent="0.2">
      <c r="A59" s="38"/>
      <c r="B59" s="74"/>
      <c r="C59" s="74"/>
      <c r="D59" s="74"/>
      <c r="E59" s="77"/>
      <c r="F59" s="74"/>
      <c r="G59" s="74"/>
      <c r="H59" s="78"/>
      <c r="I59" s="78"/>
      <c r="J59" s="74"/>
      <c r="K59" s="40"/>
    </row>
    <row r="60" spans="1:26" x14ac:dyDescent="0.2">
      <c r="A60" s="38"/>
      <c r="B60" s="74"/>
      <c r="C60" s="74"/>
      <c r="D60" s="74"/>
      <c r="E60" s="77"/>
      <c r="F60" s="74"/>
      <c r="G60" s="74"/>
      <c r="H60" s="78"/>
      <c r="I60" s="78"/>
      <c r="J60" s="74"/>
      <c r="K60" s="40"/>
    </row>
    <row r="61" spans="1:26" x14ac:dyDescent="0.2">
      <c r="A61" s="38"/>
      <c r="B61" s="74"/>
      <c r="C61" s="74"/>
      <c r="D61" s="74"/>
      <c r="E61" s="77"/>
      <c r="F61" s="74"/>
      <c r="G61" s="74"/>
      <c r="H61" s="78"/>
      <c r="I61" s="78"/>
      <c r="J61" s="74"/>
      <c r="K61" s="40"/>
    </row>
    <row r="62" spans="1:26" x14ac:dyDescent="0.2">
      <c r="A62" s="38"/>
      <c r="B62" s="74"/>
      <c r="C62" s="74"/>
      <c r="D62" s="74"/>
      <c r="E62" s="77"/>
      <c r="F62" s="74"/>
      <c r="G62" s="74"/>
      <c r="H62" s="78"/>
      <c r="I62" s="78"/>
      <c r="J62" s="74"/>
      <c r="K62" s="40"/>
    </row>
    <row r="63" spans="1:26" ht="16.5" thickBot="1" x14ac:dyDescent="0.25">
      <c r="A63" s="133" t="str">
        <f>G18</f>
        <v>БУКОВА О.Ю.. (IК, г. Пенза)</v>
      </c>
      <c r="B63" s="134"/>
      <c r="C63" s="134"/>
      <c r="D63" s="134"/>
      <c r="E63" s="134" t="str">
        <f>G17</f>
        <v>ДЫШАКОВ А.С. (ВК, г. Москва)</v>
      </c>
      <c r="F63" s="134"/>
      <c r="G63" s="134"/>
      <c r="H63" s="134"/>
      <c r="I63" s="134" t="str">
        <f>G19</f>
        <v>КОЧЕТКОВ Д.А. (ВК, г. Саранск)</v>
      </c>
      <c r="J63" s="134"/>
      <c r="K63" s="135"/>
    </row>
    <row r="64" spans="1:26" s="16" customFormat="1" ht="13.5" thickTop="1" x14ac:dyDescent="0.2">
      <c r="A64" s="2"/>
      <c r="B64" s="39"/>
      <c r="C64" s="39"/>
      <c r="D64" s="2"/>
      <c r="F64" s="2"/>
      <c r="G64" s="2"/>
      <c r="H64" s="34"/>
      <c r="I64" s="3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9" s="53" customFormat="1" ht="18.75" x14ac:dyDescent="0.2">
      <c r="B65" s="54"/>
      <c r="C65" s="54"/>
      <c r="E65" s="55"/>
      <c r="H65" s="56"/>
      <c r="I65" s="56"/>
    </row>
    <row r="66" spans="1:9" ht="21" x14ac:dyDescent="0.2">
      <c r="A66" s="51"/>
      <c r="B66" s="51"/>
      <c r="C66" s="52"/>
      <c r="D66" s="126"/>
      <c r="E66" s="126"/>
      <c r="F66" s="126"/>
      <c r="G66" s="126"/>
    </row>
    <row r="67" spans="1:9" ht="18.75" x14ac:dyDescent="0.2">
      <c r="D67" s="53"/>
    </row>
  </sheetData>
  <autoFilter ref="A21:G22">
    <sortState ref="A24:G46">
      <sortCondition ref="A21:A22"/>
    </sortState>
  </autoFilter>
  <mergeCells count="3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G21:G22"/>
    <mergeCell ref="H21:I22"/>
    <mergeCell ref="J21:J22"/>
    <mergeCell ref="K21:K22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D66:G66"/>
    <mergeCell ref="A48:D48"/>
    <mergeCell ref="G48:K48"/>
    <mergeCell ref="A57:D57"/>
    <mergeCell ref="E57:H57"/>
    <mergeCell ref="I57:K57"/>
    <mergeCell ref="A63:D63"/>
    <mergeCell ref="E63:H63"/>
    <mergeCell ref="I63:K6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51"/>
  <sheetViews>
    <sheetView topLeftCell="A10" workbookViewId="0">
      <selection activeCell="K33" sqref="K33:K39"/>
    </sheetView>
  </sheetViews>
  <sheetFormatPr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</cols>
  <sheetData>
    <row r="1" spans="1:11" ht="2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2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2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ht="2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21.75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1" ht="19.5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8.75" x14ac:dyDescent="0.2">
      <c r="A10" s="140" t="s">
        <v>42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.75" x14ac:dyDescent="0.2">
      <c r="A11" s="140" t="s">
        <v>83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15.75" x14ac:dyDescent="0.2">
      <c r="A13" s="143" t="s">
        <v>57</v>
      </c>
      <c r="B13" s="144"/>
      <c r="C13" s="144"/>
      <c r="D13" s="144"/>
      <c r="E13" s="4"/>
      <c r="F13" s="120" t="s">
        <v>59</v>
      </c>
      <c r="G13" s="120"/>
      <c r="H13" s="19"/>
      <c r="I13" s="19"/>
      <c r="J13" s="5"/>
      <c r="K13" s="6" t="s">
        <v>49</v>
      </c>
    </row>
    <row r="14" spans="1:11" ht="15.75" x14ac:dyDescent="0.2">
      <c r="A14" s="145" t="s">
        <v>58</v>
      </c>
      <c r="B14" s="146"/>
      <c r="C14" s="146"/>
      <c r="D14" s="146"/>
      <c r="E14" s="7"/>
      <c r="F14" s="44" t="s">
        <v>60</v>
      </c>
      <c r="G14" s="44"/>
      <c r="H14" s="20"/>
      <c r="I14" s="20"/>
      <c r="J14" s="8"/>
      <c r="K14" s="9" t="s">
        <v>82</v>
      </c>
    </row>
    <row r="15" spans="1:11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11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13.5" thickTop="1" x14ac:dyDescent="0.2">
      <c r="A20" s="109"/>
      <c r="B20" s="110"/>
      <c r="C20" s="110"/>
      <c r="D20" s="109"/>
      <c r="E20" s="111"/>
      <c r="F20" s="109"/>
      <c r="G20" s="109"/>
      <c r="H20" s="112"/>
      <c r="I20" s="112"/>
      <c r="J20" s="109"/>
      <c r="K20" s="109"/>
    </row>
    <row r="21" spans="1:11" x14ac:dyDescent="0.2">
      <c r="A21" s="176" t="s">
        <v>4</v>
      </c>
      <c r="B21" s="174" t="s">
        <v>8</v>
      </c>
      <c r="C21" s="174" t="s">
        <v>23</v>
      </c>
      <c r="D21" s="174" t="s">
        <v>1</v>
      </c>
      <c r="E21" s="177" t="s">
        <v>22</v>
      </c>
      <c r="F21" s="174" t="s">
        <v>5</v>
      </c>
      <c r="G21" s="174" t="s">
        <v>27</v>
      </c>
      <c r="H21" s="174" t="s">
        <v>41</v>
      </c>
      <c r="I21" s="174"/>
      <c r="J21" s="175" t="s">
        <v>18</v>
      </c>
      <c r="K21" s="175" t="s">
        <v>9</v>
      </c>
    </row>
    <row r="22" spans="1:11" x14ac:dyDescent="0.2">
      <c r="A22" s="176"/>
      <c r="B22" s="174"/>
      <c r="C22" s="174"/>
      <c r="D22" s="174"/>
      <c r="E22" s="177"/>
      <c r="F22" s="174"/>
      <c r="G22" s="174"/>
      <c r="H22" s="174"/>
      <c r="I22" s="174"/>
      <c r="J22" s="175"/>
      <c r="K22" s="175"/>
    </row>
    <row r="23" spans="1:11" x14ac:dyDescent="0.2">
      <c r="A23" s="102">
        <v>1</v>
      </c>
      <c r="B23" s="188" t="s">
        <v>160</v>
      </c>
      <c r="C23" s="188">
        <v>10075130322</v>
      </c>
      <c r="D23" s="188" t="s">
        <v>161</v>
      </c>
      <c r="E23" s="189">
        <v>38413</v>
      </c>
      <c r="F23" s="188" t="s">
        <v>17</v>
      </c>
      <c r="G23" s="188" t="s">
        <v>40</v>
      </c>
      <c r="H23" s="121">
        <v>4.6539351851851858E-4</v>
      </c>
      <c r="I23" s="97"/>
      <c r="J23" s="93"/>
      <c r="K23" s="94"/>
    </row>
    <row r="24" spans="1:11" x14ac:dyDescent="0.2">
      <c r="A24" s="103">
        <v>2</v>
      </c>
      <c r="B24" s="188" t="s">
        <v>152</v>
      </c>
      <c r="C24" s="188">
        <v>10079505123</v>
      </c>
      <c r="D24" s="188" t="s">
        <v>153</v>
      </c>
      <c r="E24" s="189">
        <v>38593</v>
      </c>
      <c r="F24" s="188" t="s">
        <v>17</v>
      </c>
      <c r="G24" s="188" t="s">
        <v>88</v>
      </c>
      <c r="H24" s="121">
        <v>4.7106481481481484E-4</v>
      </c>
      <c r="I24" s="97"/>
      <c r="J24" s="90"/>
      <c r="K24" s="91"/>
    </row>
    <row r="25" spans="1:11" x14ac:dyDescent="0.2">
      <c r="A25" s="102">
        <v>3</v>
      </c>
      <c r="B25" s="188" t="s">
        <v>162</v>
      </c>
      <c r="C25" s="188">
        <v>10094892353</v>
      </c>
      <c r="D25" s="188" t="s">
        <v>163</v>
      </c>
      <c r="E25" s="189">
        <v>38858</v>
      </c>
      <c r="F25" s="188" t="s">
        <v>20</v>
      </c>
      <c r="G25" s="188" t="s">
        <v>40</v>
      </c>
      <c r="H25" s="121">
        <v>4.90162037037037E-4</v>
      </c>
      <c r="I25" s="97"/>
      <c r="J25" s="90"/>
      <c r="K25" s="91"/>
    </row>
    <row r="26" spans="1:11" x14ac:dyDescent="0.2">
      <c r="A26" s="103">
        <v>4</v>
      </c>
      <c r="B26" s="188" t="s">
        <v>154</v>
      </c>
      <c r="C26" s="188">
        <v>10089460252</v>
      </c>
      <c r="D26" s="188" t="s">
        <v>155</v>
      </c>
      <c r="E26" s="189">
        <v>38505</v>
      </c>
      <c r="F26" s="188" t="s">
        <v>20</v>
      </c>
      <c r="G26" s="188" t="s">
        <v>26</v>
      </c>
      <c r="H26" s="121">
        <v>5.0393518518518517E-4</v>
      </c>
      <c r="I26" s="97"/>
      <c r="J26" s="90"/>
      <c r="K26" s="89"/>
    </row>
    <row r="27" spans="1:11" x14ac:dyDescent="0.2">
      <c r="A27" s="102">
        <v>5</v>
      </c>
      <c r="B27" s="188" t="s">
        <v>164</v>
      </c>
      <c r="C27" s="188">
        <v>10076777096</v>
      </c>
      <c r="D27" s="188" t="s">
        <v>165</v>
      </c>
      <c r="E27" s="189">
        <v>38637</v>
      </c>
      <c r="F27" s="188" t="s">
        <v>20</v>
      </c>
      <c r="G27" s="188" t="s">
        <v>40</v>
      </c>
      <c r="H27" s="121">
        <v>5.12962962962963E-4</v>
      </c>
      <c r="I27" s="97"/>
      <c r="J27" s="90"/>
      <c r="K27" s="89"/>
    </row>
    <row r="28" spans="1:11" x14ac:dyDescent="0.2">
      <c r="A28" s="103">
        <v>6</v>
      </c>
      <c r="B28" s="188" t="s">
        <v>156</v>
      </c>
      <c r="C28" s="188">
        <v>10112948194</v>
      </c>
      <c r="D28" s="188" t="s">
        <v>157</v>
      </c>
      <c r="E28" s="189">
        <v>38826</v>
      </c>
      <c r="F28" s="188" t="s">
        <v>76</v>
      </c>
      <c r="G28" s="188" t="s">
        <v>40</v>
      </c>
      <c r="H28" s="121">
        <v>5.5381944444444445E-4</v>
      </c>
      <c r="I28" s="97"/>
      <c r="J28" s="90"/>
      <c r="K28" s="89"/>
    </row>
    <row r="29" spans="1:11" x14ac:dyDescent="0.2">
      <c r="A29" s="102">
        <v>7</v>
      </c>
      <c r="B29" s="188" t="s">
        <v>158</v>
      </c>
      <c r="C29" s="188">
        <v>10075648664</v>
      </c>
      <c r="D29" s="188" t="s">
        <v>159</v>
      </c>
      <c r="E29" s="189">
        <v>38663</v>
      </c>
      <c r="F29" s="188" t="s">
        <v>76</v>
      </c>
      <c r="G29" s="188" t="s">
        <v>138</v>
      </c>
      <c r="H29" s="121">
        <v>5.614583333333333E-4</v>
      </c>
      <c r="I29" s="97"/>
      <c r="J29" s="90"/>
      <c r="K29" s="89"/>
    </row>
    <row r="30" spans="1:11" x14ac:dyDescent="0.2">
      <c r="A30" s="103">
        <v>8</v>
      </c>
      <c r="B30" s="188" t="s">
        <v>75</v>
      </c>
      <c r="C30" s="188">
        <v>10112822195</v>
      </c>
      <c r="D30" s="188" t="s">
        <v>166</v>
      </c>
      <c r="E30" s="189">
        <v>38650</v>
      </c>
      <c r="F30" s="188" t="s">
        <v>20</v>
      </c>
      <c r="G30" s="188" t="s">
        <v>40</v>
      </c>
      <c r="H30" s="121">
        <v>5.6458333333333339E-4</v>
      </c>
      <c r="I30" s="97"/>
      <c r="J30" s="90"/>
      <c r="K30" s="89"/>
    </row>
    <row r="31" spans="1:11" ht="16.5" thickBot="1" x14ac:dyDescent="0.25">
      <c r="A31" s="26"/>
      <c r="B31" s="105"/>
      <c r="C31" s="105"/>
      <c r="D31" s="106"/>
      <c r="E31" s="107"/>
      <c r="F31" s="108"/>
      <c r="G31" s="108"/>
      <c r="H31" s="113"/>
      <c r="I31" s="29"/>
      <c r="J31" s="30"/>
      <c r="K31" s="30"/>
    </row>
    <row r="32" spans="1:11" ht="15.75" thickTop="1" x14ac:dyDescent="0.2">
      <c r="A32" s="136" t="s">
        <v>3</v>
      </c>
      <c r="B32" s="172"/>
      <c r="C32" s="172"/>
      <c r="D32" s="172"/>
      <c r="E32" s="104"/>
      <c r="F32" s="104"/>
      <c r="G32" s="173" t="s">
        <v>25</v>
      </c>
      <c r="H32" s="173"/>
      <c r="I32" s="137"/>
      <c r="J32" s="138"/>
      <c r="K32" s="139"/>
    </row>
    <row r="33" spans="1:11" x14ac:dyDescent="0.2">
      <c r="A33" s="71" t="s">
        <v>35</v>
      </c>
      <c r="B33" s="24"/>
      <c r="C33" s="24"/>
      <c r="D33" s="72"/>
      <c r="E33" s="32"/>
      <c r="F33" s="69"/>
      <c r="G33" s="31" t="s">
        <v>21</v>
      </c>
      <c r="H33" s="65">
        <v>4</v>
      </c>
      <c r="I33" s="79"/>
      <c r="J33" s="48" t="s">
        <v>19</v>
      </c>
      <c r="K33" s="82">
        <f>COUNTIF(F7:F30,"ЗМС")</f>
        <v>0</v>
      </c>
    </row>
    <row r="34" spans="1:11" x14ac:dyDescent="0.2">
      <c r="A34" s="71" t="s">
        <v>36</v>
      </c>
      <c r="B34" s="24"/>
      <c r="C34" s="24"/>
      <c r="D34" s="72"/>
      <c r="E34" s="73"/>
      <c r="F34" s="70"/>
      <c r="G34" s="33" t="s">
        <v>50</v>
      </c>
      <c r="H34" s="64">
        <f>H35+H38</f>
        <v>8</v>
      </c>
      <c r="I34" s="67"/>
      <c r="J34" s="48" t="s">
        <v>15</v>
      </c>
      <c r="K34" s="82">
        <f>COUNTIF(F7:F30,"МСМК")</f>
        <v>0</v>
      </c>
    </row>
    <row r="35" spans="1:11" x14ac:dyDescent="0.2">
      <c r="A35" s="71" t="s">
        <v>37</v>
      </c>
      <c r="B35" s="24"/>
      <c r="C35" s="24"/>
      <c r="D35" s="72"/>
      <c r="E35" s="73"/>
      <c r="F35" s="70"/>
      <c r="G35" s="33" t="s">
        <v>51</v>
      </c>
      <c r="H35" s="64">
        <f>H36+H37+H39</f>
        <v>8</v>
      </c>
      <c r="I35" s="67"/>
      <c r="J35" s="48" t="s">
        <v>17</v>
      </c>
      <c r="K35" s="82">
        <f>COUNTIF(F7:F30,"МС")</f>
        <v>2</v>
      </c>
    </row>
    <row r="36" spans="1:11" x14ac:dyDescent="0.2">
      <c r="A36" s="71" t="s">
        <v>38</v>
      </c>
      <c r="B36" s="24"/>
      <c r="C36" s="24"/>
      <c r="D36" s="72"/>
      <c r="E36" s="73"/>
      <c r="F36" s="70"/>
      <c r="G36" s="33" t="s">
        <v>45</v>
      </c>
      <c r="H36" s="65">
        <f>COUNT(A7:A30)</f>
        <v>8</v>
      </c>
      <c r="I36" s="66"/>
      <c r="J36" s="48" t="s">
        <v>20</v>
      </c>
      <c r="K36" s="82">
        <f>COUNTIF(F7:F30,"КМС")</f>
        <v>4</v>
      </c>
    </row>
    <row r="37" spans="1:11" x14ac:dyDescent="0.2">
      <c r="A37" s="71"/>
      <c r="B37" s="24"/>
      <c r="C37" s="24"/>
      <c r="D37" s="72"/>
      <c r="E37" s="73"/>
      <c r="F37" s="70"/>
      <c r="G37" s="33" t="s">
        <v>46</v>
      </c>
      <c r="H37" s="65">
        <f>COUNTIF(A21:A30,"НФ")</f>
        <v>0</v>
      </c>
      <c r="I37" s="66"/>
      <c r="J37" s="116" t="s">
        <v>76</v>
      </c>
      <c r="K37" s="82">
        <f>COUNTIF(F7:F30,"1 сп.р.")</f>
        <v>2</v>
      </c>
    </row>
    <row r="38" spans="1:11" x14ac:dyDescent="0.2">
      <c r="A38" s="71"/>
      <c r="B38" s="24"/>
      <c r="C38" s="24"/>
      <c r="D38" s="72"/>
      <c r="E38" s="73"/>
      <c r="F38" s="70"/>
      <c r="G38" s="33" t="s">
        <v>47</v>
      </c>
      <c r="H38" s="50">
        <f>COUNTIF(A7:A30,"НС")</f>
        <v>0</v>
      </c>
      <c r="I38" s="68"/>
      <c r="J38" s="118" t="s">
        <v>78</v>
      </c>
      <c r="K38" s="83">
        <f>COUNTIF(F7:F30,"2 сп.р.")</f>
        <v>0</v>
      </c>
    </row>
    <row r="39" spans="1:11" x14ac:dyDescent="0.2">
      <c r="A39" s="71"/>
      <c r="B39" s="24"/>
      <c r="C39" s="24"/>
      <c r="D39" s="72"/>
      <c r="E39" s="35"/>
      <c r="F39" s="80"/>
      <c r="G39" s="33" t="s">
        <v>48</v>
      </c>
      <c r="H39" s="50">
        <f>COUNTIF(A21:A30,"ДСКВ")</f>
        <v>0</v>
      </c>
      <c r="I39" s="81"/>
      <c r="J39" s="117" t="s">
        <v>77</v>
      </c>
      <c r="K39" s="82">
        <f>COUNTIF(F7:F30,"3 сп.р.")</f>
        <v>0</v>
      </c>
    </row>
    <row r="40" spans="1:11" x14ac:dyDescent="0.2">
      <c r="A40" s="36"/>
      <c r="B40" s="74"/>
      <c r="C40" s="74"/>
      <c r="D40" s="73"/>
      <c r="E40" s="75"/>
      <c r="F40" s="73"/>
      <c r="G40" s="73"/>
      <c r="H40" s="76"/>
      <c r="I40" s="76"/>
      <c r="J40" s="73"/>
      <c r="K40" s="37"/>
    </row>
    <row r="41" spans="1:11" ht="15.75" x14ac:dyDescent="0.2">
      <c r="A41" s="129" t="s">
        <v>2</v>
      </c>
      <c r="B41" s="130"/>
      <c r="C41" s="130"/>
      <c r="D41" s="130"/>
      <c r="E41" s="131" t="s">
        <v>7</v>
      </c>
      <c r="F41" s="131"/>
      <c r="G41" s="131"/>
      <c r="H41" s="131"/>
      <c r="I41" s="131" t="s">
        <v>39</v>
      </c>
      <c r="J41" s="131"/>
      <c r="K41" s="132"/>
    </row>
    <row r="42" spans="1:11" x14ac:dyDescent="0.2">
      <c r="A42" s="36"/>
      <c r="B42" s="73"/>
      <c r="C42" s="73"/>
      <c r="D42" s="73"/>
      <c r="E42" s="73"/>
      <c r="F42" s="32"/>
      <c r="G42" s="32"/>
      <c r="H42" s="32"/>
      <c r="I42" s="32"/>
      <c r="J42" s="32"/>
      <c r="K42" s="41"/>
    </row>
    <row r="43" spans="1:11" x14ac:dyDescent="0.2">
      <c r="A43" s="38"/>
      <c r="B43" s="74"/>
      <c r="C43" s="74"/>
      <c r="D43" s="74"/>
      <c r="E43" s="77"/>
      <c r="F43" s="74"/>
      <c r="G43" s="74"/>
      <c r="H43" s="78"/>
      <c r="I43" s="78"/>
      <c r="J43" s="74"/>
      <c r="K43" s="40"/>
    </row>
    <row r="44" spans="1:11" x14ac:dyDescent="0.2">
      <c r="A44" s="38"/>
      <c r="B44" s="74"/>
      <c r="C44" s="74"/>
      <c r="D44" s="74"/>
      <c r="E44" s="77"/>
      <c r="F44" s="74"/>
      <c r="G44" s="74"/>
      <c r="H44" s="78"/>
      <c r="I44" s="78"/>
      <c r="J44" s="74"/>
      <c r="K44" s="40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ht="16.5" thickBot="1" x14ac:dyDescent="0.25">
      <c r="A47" s="133" t="str">
        <f>G18</f>
        <v>БУКОВА О.Ю.. (IК, г. Пенза)</v>
      </c>
      <c r="B47" s="134"/>
      <c r="C47" s="134"/>
      <c r="D47" s="134"/>
      <c r="E47" s="134" t="str">
        <f>G17</f>
        <v>ДЫШАКОВ А.С. (ВК, г. Москва)</v>
      </c>
      <c r="F47" s="134"/>
      <c r="G47" s="134"/>
      <c r="H47" s="134"/>
      <c r="I47" s="134" t="str">
        <f>G19</f>
        <v>КОЧЕТКОВ Д.А. (ВК, г. Саранск)</v>
      </c>
      <c r="J47" s="134"/>
      <c r="K47" s="135"/>
    </row>
    <row r="48" spans="1:11" ht="13.5" thickTop="1" x14ac:dyDescent="0.2"/>
    <row r="49" spans="1:11" ht="18.75" x14ac:dyDescent="0.2">
      <c r="A49" s="53"/>
      <c r="B49" s="54"/>
      <c r="C49" s="54"/>
      <c r="D49" s="53"/>
      <c r="E49" s="55"/>
      <c r="F49" s="53"/>
      <c r="G49" s="53"/>
      <c r="H49" s="56"/>
      <c r="I49" s="56"/>
      <c r="J49" s="53"/>
      <c r="K49" s="53"/>
    </row>
    <row r="50" spans="1:11" ht="21" x14ac:dyDescent="0.2">
      <c r="A50" s="51"/>
      <c r="B50" s="51"/>
      <c r="C50" s="52"/>
      <c r="D50" s="126"/>
      <c r="E50" s="126"/>
      <c r="F50" s="126"/>
      <c r="G50" s="126"/>
    </row>
    <row r="51" spans="1:11" ht="18.75" x14ac:dyDescent="0.2">
      <c r="D51" s="53"/>
    </row>
  </sheetData>
  <autoFilter ref="A21:G22">
    <sortState ref="A24:G30">
      <sortCondition ref="A21:A22"/>
    </sortState>
  </autoFilter>
  <mergeCells count="35">
    <mergeCell ref="D50:G50"/>
    <mergeCell ref="A41:D41"/>
    <mergeCell ref="E41:H41"/>
    <mergeCell ref="I41:K41"/>
    <mergeCell ref="A47:D47"/>
    <mergeCell ref="E47:H47"/>
    <mergeCell ref="I47:K47"/>
    <mergeCell ref="A32:D32"/>
    <mergeCell ref="G32:K32"/>
    <mergeCell ref="G21:G22"/>
    <mergeCell ref="H21:I22"/>
    <mergeCell ref="J21:J22"/>
    <mergeCell ref="K21:K22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53"/>
  <sheetViews>
    <sheetView tabSelected="1" workbookViewId="0">
      <selection activeCell="D24" sqref="D24"/>
    </sheetView>
  </sheetViews>
  <sheetFormatPr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</cols>
  <sheetData>
    <row r="1" spans="1:11" ht="2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2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2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ht="2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21.75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1" ht="19.5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8.75" x14ac:dyDescent="0.2">
      <c r="A10" s="140" t="s">
        <v>42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.75" x14ac:dyDescent="0.2">
      <c r="A11" s="140" t="s">
        <v>84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15.75" x14ac:dyDescent="0.2">
      <c r="A13" s="143" t="s">
        <v>57</v>
      </c>
      <c r="B13" s="144"/>
      <c r="C13" s="144"/>
      <c r="D13" s="144"/>
      <c r="E13" s="4"/>
      <c r="F13" s="120" t="s">
        <v>59</v>
      </c>
      <c r="G13" s="120"/>
      <c r="H13" s="19"/>
      <c r="I13" s="19"/>
      <c r="J13" s="5"/>
      <c r="K13" s="6" t="s">
        <v>49</v>
      </c>
    </row>
    <row r="14" spans="1:11" ht="15.75" x14ac:dyDescent="0.2">
      <c r="A14" s="145" t="s">
        <v>58</v>
      </c>
      <c r="B14" s="146"/>
      <c r="C14" s="146"/>
      <c r="D14" s="146"/>
      <c r="E14" s="7"/>
      <c r="F14" s="44" t="s">
        <v>60</v>
      </c>
      <c r="G14" s="44"/>
      <c r="H14" s="20"/>
      <c r="I14" s="20"/>
      <c r="J14" s="8"/>
      <c r="K14" s="9" t="s">
        <v>82</v>
      </c>
    </row>
    <row r="15" spans="1:11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11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13.5" thickTop="1" x14ac:dyDescent="0.2">
      <c r="A20" s="109"/>
      <c r="B20" s="110"/>
      <c r="C20" s="110"/>
      <c r="D20" s="109"/>
      <c r="E20" s="111"/>
      <c r="F20" s="109"/>
      <c r="G20" s="109"/>
      <c r="H20" s="112"/>
      <c r="I20" s="112"/>
      <c r="J20" s="109"/>
      <c r="K20" s="109"/>
    </row>
    <row r="21" spans="1:11" x14ac:dyDescent="0.2">
      <c r="A21" s="176" t="s">
        <v>4</v>
      </c>
      <c r="B21" s="174" t="s">
        <v>8</v>
      </c>
      <c r="C21" s="174" t="s">
        <v>23</v>
      </c>
      <c r="D21" s="174" t="s">
        <v>1</v>
      </c>
      <c r="E21" s="177" t="s">
        <v>22</v>
      </c>
      <c r="F21" s="174" t="s">
        <v>5</v>
      </c>
      <c r="G21" s="174" t="s">
        <v>27</v>
      </c>
      <c r="H21" s="174" t="s">
        <v>41</v>
      </c>
      <c r="I21" s="174"/>
      <c r="J21" s="175" t="s">
        <v>18</v>
      </c>
      <c r="K21" s="175" t="s">
        <v>9</v>
      </c>
    </row>
    <row r="22" spans="1:11" x14ac:dyDescent="0.2">
      <c r="A22" s="176"/>
      <c r="B22" s="174"/>
      <c r="C22" s="174"/>
      <c r="D22" s="174"/>
      <c r="E22" s="177"/>
      <c r="F22" s="174"/>
      <c r="G22" s="174"/>
      <c r="H22" s="174"/>
      <c r="I22" s="174"/>
      <c r="J22" s="175"/>
      <c r="K22" s="175"/>
    </row>
    <row r="23" spans="1:11" x14ac:dyDescent="0.2">
      <c r="A23" s="102">
        <v>1</v>
      </c>
      <c r="B23" s="188" t="s">
        <v>169</v>
      </c>
      <c r="C23" s="188">
        <v>10081092485</v>
      </c>
      <c r="D23" s="188" t="s">
        <v>170</v>
      </c>
      <c r="E23" s="189">
        <v>38996</v>
      </c>
      <c r="F23" s="188" t="s">
        <v>20</v>
      </c>
      <c r="G23" s="188" t="s">
        <v>40</v>
      </c>
      <c r="H23" s="121">
        <v>4.2499999999999998E-4</v>
      </c>
      <c r="I23" s="97"/>
      <c r="J23" s="93"/>
      <c r="K23" s="94"/>
    </row>
    <row r="24" spans="1:11" x14ac:dyDescent="0.2">
      <c r="A24" s="103">
        <v>2</v>
      </c>
      <c r="B24" s="188" t="s">
        <v>167</v>
      </c>
      <c r="C24" s="188">
        <v>10034965955</v>
      </c>
      <c r="D24" s="188" t="s">
        <v>168</v>
      </c>
      <c r="E24" s="189">
        <v>39038</v>
      </c>
      <c r="F24" s="188" t="s">
        <v>20</v>
      </c>
      <c r="G24" s="188" t="s">
        <v>40</v>
      </c>
      <c r="H24" s="121">
        <v>4.3483796296296299E-4</v>
      </c>
      <c r="I24" s="97"/>
      <c r="J24" s="90"/>
      <c r="K24" s="91"/>
    </row>
    <row r="25" spans="1:11" x14ac:dyDescent="0.2">
      <c r="A25" s="102">
        <v>3</v>
      </c>
      <c r="B25" s="188" t="s">
        <v>171</v>
      </c>
      <c r="C25" s="188">
        <v>10077036774</v>
      </c>
      <c r="D25" s="188" t="s">
        <v>172</v>
      </c>
      <c r="E25" s="189">
        <v>38498</v>
      </c>
      <c r="F25" s="188" t="s">
        <v>20</v>
      </c>
      <c r="G25" s="188" t="s">
        <v>40</v>
      </c>
      <c r="H25" s="121">
        <v>4.4791666666666672E-4</v>
      </c>
      <c r="I25" s="97"/>
      <c r="J25" s="90"/>
      <c r="K25" s="91"/>
    </row>
    <row r="26" spans="1:11" x14ac:dyDescent="0.2">
      <c r="A26" s="103">
        <v>4</v>
      </c>
      <c r="B26" s="188" t="s">
        <v>67</v>
      </c>
      <c r="C26" s="188">
        <v>10076942909</v>
      </c>
      <c r="D26" s="188" t="s">
        <v>173</v>
      </c>
      <c r="E26" s="189">
        <v>39015</v>
      </c>
      <c r="F26" s="188" t="s">
        <v>76</v>
      </c>
      <c r="G26" s="188" t="s">
        <v>40</v>
      </c>
      <c r="H26" s="121">
        <v>4.5960648148148147E-4</v>
      </c>
      <c r="I26" s="97"/>
      <c r="J26" s="90"/>
      <c r="K26" s="89"/>
    </row>
    <row r="27" spans="1:11" x14ac:dyDescent="0.2">
      <c r="A27" s="102">
        <v>5</v>
      </c>
      <c r="B27" s="188" t="s">
        <v>177</v>
      </c>
      <c r="C27" s="188">
        <v>10079505527</v>
      </c>
      <c r="D27" s="188" t="s">
        <v>178</v>
      </c>
      <c r="E27" s="189">
        <v>38531</v>
      </c>
      <c r="F27" s="188" t="s">
        <v>20</v>
      </c>
      <c r="G27" s="188" t="s">
        <v>40</v>
      </c>
      <c r="H27" s="121">
        <v>4.6331018518518515E-4</v>
      </c>
      <c r="I27" s="97"/>
      <c r="J27" s="90"/>
      <c r="K27" s="89"/>
    </row>
    <row r="28" spans="1:11" x14ac:dyDescent="0.2">
      <c r="A28" s="103">
        <v>6</v>
      </c>
      <c r="B28" s="188" t="s">
        <v>122</v>
      </c>
      <c r="C28" s="188">
        <v>10080986088</v>
      </c>
      <c r="D28" s="188" t="s">
        <v>179</v>
      </c>
      <c r="E28" s="189">
        <v>38701</v>
      </c>
      <c r="F28" s="188" t="s">
        <v>20</v>
      </c>
      <c r="G28" s="188" t="s">
        <v>40</v>
      </c>
      <c r="H28" s="121">
        <v>4.8148148148148155E-4</v>
      </c>
      <c r="I28" s="97"/>
      <c r="J28" s="90"/>
      <c r="K28" s="89"/>
    </row>
    <row r="29" spans="1:11" x14ac:dyDescent="0.2">
      <c r="A29" s="102">
        <v>7</v>
      </c>
      <c r="B29" s="188" t="s">
        <v>180</v>
      </c>
      <c r="C29" s="188">
        <v>10058962240</v>
      </c>
      <c r="D29" s="188" t="s">
        <v>181</v>
      </c>
      <c r="E29" s="189">
        <v>38993</v>
      </c>
      <c r="F29" s="188" t="s">
        <v>76</v>
      </c>
      <c r="G29" s="188" t="s">
        <v>43</v>
      </c>
      <c r="H29" s="121">
        <v>5.0208333333333344E-4</v>
      </c>
      <c r="I29" s="97"/>
      <c r="J29" s="90"/>
      <c r="K29" s="89"/>
    </row>
    <row r="30" spans="1:11" x14ac:dyDescent="0.2">
      <c r="A30" s="103">
        <v>8</v>
      </c>
      <c r="B30" s="188" t="s">
        <v>73</v>
      </c>
      <c r="C30" s="188">
        <v>10088936149</v>
      </c>
      <c r="D30" s="188" t="s">
        <v>182</v>
      </c>
      <c r="E30" s="189">
        <v>38761</v>
      </c>
      <c r="F30" s="188" t="s">
        <v>20</v>
      </c>
      <c r="G30" s="188" t="s">
        <v>43</v>
      </c>
      <c r="H30" s="121">
        <v>5.2372685185185183E-4</v>
      </c>
      <c r="I30" s="97"/>
      <c r="J30" s="90"/>
      <c r="K30" s="89"/>
    </row>
    <row r="31" spans="1:11" x14ac:dyDescent="0.2">
      <c r="A31" s="102">
        <v>9</v>
      </c>
      <c r="B31" s="188" t="s">
        <v>175</v>
      </c>
      <c r="C31" s="188">
        <v>10094917413</v>
      </c>
      <c r="D31" s="188" t="s">
        <v>176</v>
      </c>
      <c r="E31" s="189">
        <v>38932</v>
      </c>
      <c r="F31" s="188" t="s">
        <v>76</v>
      </c>
      <c r="G31" s="188" t="s">
        <v>40</v>
      </c>
      <c r="H31" s="121">
        <v>5.2858796296296302E-4</v>
      </c>
      <c r="I31" s="97"/>
      <c r="J31" s="90"/>
      <c r="K31" s="89"/>
    </row>
    <row r="32" spans="1:11" x14ac:dyDescent="0.2">
      <c r="A32" s="103" t="s">
        <v>44</v>
      </c>
      <c r="B32" s="188" t="s">
        <v>68</v>
      </c>
      <c r="C32" s="188">
        <v>10080635676</v>
      </c>
      <c r="D32" s="188" t="s">
        <v>174</v>
      </c>
      <c r="E32" s="189">
        <v>38567</v>
      </c>
      <c r="F32" s="188" t="s">
        <v>20</v>
      </c>
      <c r="G32" s="188" t="s">
        <v>26</v>
      </c>
      <c r="H32" s="178"/>
      <c r="I32" s="178"/>
      <c r="J32" s="90"/>
      <c r="K32" s="89"/>
    </row>
    <row r="33" spans="1:11" ht="16.5" thickBot="1" x14ac:dyDescent="0.25">
      <c r="A33" s="26"/>
      <c r="B33" s="105"/>
      <c r="C33" s="105"/>
      <c r="D33" s="106"/>
      <c r="E33" s="107"/>
      <c r="F33" s="108"/>
      <c r="G33" s="108"/>
      <c r="H33" s="113"/>
      <c r="I33" s="29"/>
      <c r="J33" s="30"/>
      <c r="K33" s="30"/>
    </row>
    <row r="34" spans="1:11" ht="15.75" thickTop="1" x14ac:dyDescent="0.2">
      <c r="A34" s="136" t="s">
        <v>3</v>
      </c>
      <c r="B34" s="172"/>
      <c r="C34" s="172"/>
      <c r="D34" s="172"/>
      <c r="E34" s="104"/>
      <c r="F34" s="104"/>
      <c r="G34" s="173" t="s">
        <v>25</v>
      </c>
      <c r="H34" s="173"/>
      <c r="I34" s="137"/>
      <c r="J34" s="138"/>
      <c r="K34" s="139"/>
    </row>
    <row r="35" spans="1:11" x14ac:dyDescent="0.2">
      <c r="A35" s="71" t="s">
        <v>35</v>
      </c>
      <c r="B35" s="24"/>
      <c r="C35" s="24"/>
      <c r="D35" s="72"/>
      <c r="E35" s="32"/>
      <c r="F35" s="69"/>
      <c r="G35" s="31" t="s">
        <v>21</v>
      </c>
      <c r="H35" s="65">
        <v>4</v>
      </c>
      <c r="I35" s="79"/>
      <c r="J35" s="48" t="s">
        <v>19</v>
      </c>
      <c r="K35" s="82">
        <f>COUNTIF(F10:F32,"ЗМС")</f>
        <v>0</v>
      </c>
    </row>
    <row r="36" spans="1:11" x14ac:dyDescent="0.2">
      <c r="A36" s="71" t="s">
        <v>36</v>
      </c>
      <c r="B36" s="24"/>
      <c r="C36" s="24"/>
      <c r="D36" s="72"/>
      <c r="E36" s="73"/>
      <c r="F36" s="70"/>
      <c r="G36" s="33" t="s">
        <v>50</v>
      </c>
      <c r="H36" s="64">
        <f>H37+H40</f>
        <v>10</v>
      </c>
      <c r="I36" s="67"/>
      <c r="J36" s="48" t="s">
        <v>15</v>
      </c>
      <c r="K36" s="82">
        <f>COUNTIF(F10:F32,"МСМК")</f>
        <v>0</v>
      </c>
    </row>
    <row r="37" spans="1:11" x14ac:dyDescent="0.2">
      <c r="A37" s="71" t="s">
        <v>37</v>
      </c>
      <c r="B37" s="24"/>
      <c r="C37" s="24"/>
      <c r="D37" s="72"/>
      <c r="E37" s="73"/>
      <c r="F37" s="70"/>
      <c r="G37" s="33" t="s">
        <v>51</v>
      </c>
      <c r="H37" s="64">
        <f>H38+H39+H41</f>
        <v>9</v>
      </c>
      <c r="I37" s="67"/>
      <c r="J37" s="48" t="s">
        <v>17</v>
      </c>
      <c r="K37" s="82">
        <f>COUNTIF(F10:F32,"МС")</f>
        <v>0</v>
      </c>
    </row>
    <row r="38" spans="1:11" x14ac:dyDescent="0.2">
      <c r="A38" s="71" t="s">
        <v>38</v>
      </c>
      <c r="B38" s="24"/>
      <c r="C38" s="24"/>
      <c r="D38" s="72"/>
      <c r="E38" s="73"/>
      <c r="F38" s="70"/>
      <c r="G38" s="33" t="s">
        <v>45</v>
      </c>
      <c r="H38" s="65">
        <f>COUNT(A10:A32)</f>
        <v>9</v>
      </c>
      <c r="I38" s="66"/>
      <c r="J38" s="48" t="s">
        <v>20</v>
      </c>
      <c r="K38" s="82">
        <f>COUNTIF(F10:F32,"КМС")</f>
        <v>7</v>
      </c>
    </row>
    <row r="39" spans="1:11" x14ac:dyDescent="0.2">
      <c r="A39" s="71"/>
      <c r="B39" s="24"/>
      <c r="C39" s="24"/>
      <c r="D39" s="72"/>
      <c r="E39" s="73"/>
      <c r="F39" s="70"/>
      <c r="G39" s="33" t="s">
        <v>46</v>
      </c>
      <c r="H39" s="65">
        <f>COUNTIF(A24:A32,"НФ")</f>
        <v>0</v>
      </c>
      <c r="I39" s="66"/>
      <c r="J39" s="116" t="s">
        <v>76</v>
      </c>
      <c r="K39" s="82">
        <f>COUNTIF(F10:F32,"1 сп.р.")</f>
        <v>3</v>
      </c>
    </row>
    <row r="40" spans="1:11" x14ac:dyDescent="0.2">
      <c r="A40" s="71"/>
      <c r="B40" s="24"/>
      <c r="C40" s="24"/>
      <c r="D40" s="72"/>
      <c r="E40" s="73"/>
      <c r="F40" s="70"/>
      <c r="G40" s="33" t="s">
        <v>47</v>
      </c>
      <c r="H40" s="50">
        <f>COUNTIF(A10:A32,"НС")</f>
        <v>1</v>
      </c>
      <c r="I40" s="68"/>
      <c r="J40" s="118" t="s">
        <v>78</v>
      </c>
      <c r="K40" s="83">
        <f>COUNTIF(F10:F32,"2 сп.р.")</f>
        <v>0</v>
      </c>
    </row>
    <row r="41" spans="1:11" x14ac:dyDescent="0.2">
      <c r="A41" s="71"/>
      <c r="B41" s="24"/>
      <c r="C41" s="24"/>
      <c r="D41" s="72"/>
      <c r="E41" s="35"/>
      <c r="F41" s="80"/>
      <c r="G41" s="33" t="s">
        <v>48</v>
      </c>
      <c r="H41" s="50">
        <f>COUNTIF(A24:A32,"ДСКВ")</f>
        <v>0</v>
      </c>
      <c r="I41" s="81"/>
      <c r="J41" s="117" t="s">
        <v>77</v>
      </c>
      <c r="K41" s="82">
        <f>COUNTIF(F10:F32,"3 сп.р.")</f>
        <v>0</v>
      </c>
    </row>
    <row r="42" spans="1:11" x14ac:dyDescent="0.2">
      <c r="A42" s="36"/>
      <c r="B42" s="74"/>
      <c r="C42" s="74"/>
      <c r="D42" s="73"/>
      <c r="E42" s="75"/>
      <c r="F42" s="73"/>
      <c r="G42" s="73"/>
      <c r="H42" s="76"/>
      <c r="I42" s="76"/>
      <c r="J42" s="73"/>
      <c r="K42" s="37"/>
    </row>
    <row r="43" spans="1:11" ht="15.75" x14ac:dyDescent="0.2">
      <c r="A43" s="129" t="s">
        <v>2</v>
      </c>
      <c r="B43" s="130"/>
      <c r="C43" s="130"/>
      <c r="D43" s="130"/>
      <c r="E43" s="131" t="s">
        <v>7</v>
      </c>
      <c r="F43" s="131"/>
      <c r="G43" s="131"/>
      <c r="H43" s="131"/>
      <c r="I43" s="131" t="s">
        <v>39</v>
      </c>
      <c r="J43" s="131"/>
      <c r="K43" s="132"/>
    </row>
    <row r="44" spans="1:11" x14ac:dyDescent="0.2">
      <c r="A44" s="36"/>
      <c r="B44" s="73"/>
      <c r="C44" s="73"/>
      <c r="D44" s="73"/>
      <c r="E44" s="73"/>
      <c r="F44" s="32"/>
      <c r="G44" s="32"/>
      <c r="H44" s="32"/>
      <c r="I44" s="32"/>
      <c r="J44" s="32"/>
      <c r="K44" s="41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x14ac:dyDescent="0.2">
      <c r="A47" s="38"/>
      <c r="B47" s="74"/>
      <c r="C47" s="74"/>
      <c r="D47" s="74"/>
      <c r="E47" s="77"/>
      <c r="F47" s="74"/>
      <c r="G47" s="74"/>
      <c r="H47" s="78"/>
      <c r="I47" s="78"/>
      <c r="J47" s="74"/>
      <c r="K47" s="40"/>
    </row>
    <row r="48" spans="1:11" x14ac:dyDescent="0.2">
      <c r="A48" s="38"/>
      <c r="B48" s="74"/>
      <c r="C48" s="74"/>
      <c r="D48" s="74"/>
      <c r="E48" s="77"/>
      <c r="F48" s="74"/>
      <c r="G48" s="74"/>
      <c r="H48" s="78"/>
      <c r="I48" s="78"/>
      <c r="J48" s="74"/>
      <c r="K48" s="40"/>
    </row>
    <row r="49" spans="1:11" ht="16.5" thickBot="1" x14ac:dyDescent="0.25">
      <c r="A49" s="133" t="str">
        <f>G18</f>
        <v>БУКОВА О.Ю.. (IК, г. Пенза)</v>
      </c>
      <c r="B49" s="134"/>
      <c r="C49" s="134"/>
      <c r="D49" s="134"/>
      <c r="E49" s="134" t="str">
        <f>G17</f>
        <v>ДЫШАКОВ А.С. (ВК, г. Москва)</v>
      </c>
      <c r="F49" s="134"/>
      <c r="G49" s="134"/>
      <c r="H49" s="134"/>
      <c r="I49" s="134" t="str">
        <f>G19</f>
        <v>КОЧЕТКОВ Д.А. (ВК, г. Саранск)</v>
      </c>
      <c r="J49" s="134"/>
      <c r="K49" s="135"/>
    </row>
    <row r="50" spans="1:11" ht="13.5" thickTop="1" x14ac:dyDescent="0.2"/>
    <row r="51" spans="1:11" ht="18.75" x14ac:dyDescent="0.2">
      <c r="A51" s="53"/>
      <c r="B51" s="54"/>
      <c r="C51" s="54"/>
      <c r="D51" s="53"/>
      <c r="E51" s="55"/>
      <c r="F51" s="53"/>
      <c r="G51" s="53"/>
      <c r="H51" s="56"/>
      <c r="I51" s="56"/>
      <c r="J51" s="53"/>
      <c r="K51" s="53"/>
    </row>
    <row r="52" spans="1:11" ht="21" x14ac:dyDescent="0.2">
      <c r="A52" s="51"/>
      <c r="B52" s="51"/>
      <c r="C52" s="52"/>
      <c r="D52" s="126"/>
      <c r="E52" s="126"/>
      <c r="F52" s="126"/>
      <c r="G52" s="126"/>
    </row>
    <row r="53" spans="1:11" ht="18.75" x14ac:dyDescent="0.2">
      <c r="D53" s="53"/>
    </row>
  </sheetData>
  <autoFilter ref="A21:G22">
    <sortState ref="A24:G32">
      <sortCondition ref="A21:A22"/>
    </sortState>
  </autoFilter>
  <mergeCells count="36">
    <mergeCell ref="D52:G52"/>
    <mergeCell ref="A43:D43"/>
    <mergeCell ref="E43:H43"/>
    <mergeCell ref="I43:K43"/>
    <mergeCell ref="A49:D49"/>
    <mergeCell ref="E49:H49"/>
    <mergeCell ref="I49:K49"/>
    <mergeCell ref="A34:D34"/>
    <mergeCell ref="G34:K34"/>
    <mergeCell ref="H32:I32"/>
    <mergeCell ref="G21:G22"/>
    <mergeCell ref="H21:I22"/>
    <mergeCell ref="J21:J22"/>
    <mergeCell ref="K21:K22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3"/>
  <sheetViews>
    <sheetView view="pageBreakPreview" topLeftCell="A19" zoomScale="95" zoomScaleNormal="70" zoomScaleSheetLayoutView="95" zoomScalePageLayoutView="50" workbookViewId="0">
      <selection activeCell="D29" sqref="D29"/>
    </sheetView>
  </sheetViews>
  <sheetFormatPr defaultColWidth="9.140625"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  <col min="12" max="16384" width="9.140625" style="2"/>
  </cols>
  <sheetData>
    <row r="1" spans="1:26" ht="21.75" customHeight="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6" ht="21.75" customHeight="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6" ht="21.75" customHeight="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6" ht="21.75" customHeight="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99999999999999" customHeight="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26" s="3" customFormat="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26" s="3" customFormat="1" ht="4.5" customHeight="1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26" ht="19.5" customHeight="1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26" ht="18" customHeight="1" x14ac:dyDescent="0.2">
      <c r="A10" s="140" t="s">
        <v>53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26" ht="19.5" customHeight="1" x14ac:dyDescent="0.2">
      <c r="A11" s="140" t="s">
        <v>80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26" ht="5.25" customHeight="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26" ht="15.75" x14ac:dyDescent="0.2">
      <c r="A13" s="143" t="s">
        <v>57</v>
      </c>
      <c r="B13" s="144"/>
      <c r="C13" s="144"/>
      <c r="D13" s="144"/>
      <c r="E13" s="4"/>
      <c r="F13" s="87" t="s">
        <v>65</v>
      </c>
      <c r="G13" s="87"/>
      <c r="H13" s="19"/>
      <c r="I13" s="19"/>
      <c r="J13" s="5"/>
      <c r="K13" s="6" t="s">
        <v>52</v>
      </c>
    </row>
    <row r="14" spans="1:26" ht="15.75" x14ac:dyDescent="0.2">
      <c r="A14" s="145" t="s">
        <v>85</v>
      </c>
      <c r="B14" s="146"/>
      <c r="C14" s="146"/>
      <c r="D14" s="146"/>
      <c r="E14" s="7"/>
      <c r="F14" s="44" t="s">
        <v>66</v>
      </c>
      <c r="G14" s="44"/>
      <c r="H14" s="20"/>
      <c r="I14" s="20"/>
      <c r="J14" s="8"/>
      <c r="K14" s="9" t="s">
        <v>82</v>
      </c>
    </row>
    <row r="15" spans="1:26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26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7.5" customHeight="1" thickTop="1" thickBot="1" x14ac:dyDescent="0.25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">
      <c r="A21" s="163" t="s">
        <v>4</v>
      </c>
      <c r="B21" s="165" t="s">
        <v>8</v>
      </c>
      <c r="C21" s="165" t="s">
        <v>23</v>
      </c>
      <c r="D21" s="165" t="s">
        <v>1</v>
      </c>
      <c r="E21" s="166" t="s">
        <v>22</v>
      </c>
      <c r="F21" s="165" t="s">
        <v>5</v>
      </c>
      <c r="G21" s="167" t="s">
        <v>27</v>
      </c>
      <c r="H21" s="127" t="s">
        <v>41</v>
      </c>
      <c r="I21" s="128"/>
      <c r="J21" s="168" t="s">
        <v>18</v>
      </c>
      <c r="K21" s="170" t="s">
        <v>9</v>
      </c>
    </row>
    <row r="22" spans="1:11" s="15" customFormat="1" ht="13.5" customHeight="1" thickBot="1" x14ac:dyDescent="0.25">
      <c r="A22" s="164"/>
      <c r="B22" s="183"/>
      <c r="C22" s="183"/>
      <c r="D22" s="183"/>
      <c r="E22" s="184"/>
      <c r="F22" s="183"/>
      <c r="G22" s="185"/>
      <c r="H22" s="186"/>
      <c r="I22" s="187"/>
      <c r="J22" s="169"/>
      <c r="K22" s="171"/>
    </row>
    <row r="23" spans="1:11" ht="21.75" customHeight="1" x14ac:dyDescent="0.2">
      <c r="A23" s="92">
        <v>1</v>
      </c>
      <c r="B23" s="188" t="s">
        <v>86</v>
      </c>
      <c r="C23" s="188">
        <v>10091081768</v>
      </c>
      <c r="D23" s="188" t="s">
        <v>87</v>
      </c>
      <c r="E23" s="189">
        <v>39228</v>
      </c>
      <c r="F23" s="188" t="s">
        <v>20</v>
      </c>
      <c r="G23" s="188" t="s">
        <v>88</v>
      </c>
      <c r="H23" s="179"/>
      <c r="I23" s="180"/>
      <c r="J23" s="93"/>
      <c r="K23" s="94"/>
    </row>
    <row r="24" spans="1:11" ht="21.75" customHeight="1" x14ac:dyDescent="0.2">
      <c r="A24" s="88">
        <v>2</v>
      </c>
      <c r="B24" s="188" t="s">
        <v>89</v>
      </c>
      <c r="C24" s="188">
        <v>10093066430</v>
      </c>
      <c r="D24" s="188" t="s">
        <v>90</v>
      </c>
      <c r="E24" s="189">
        <v>39541</v>
      </c>
      <c r="F24" s="188" t="s">
        <v>20</v>
      </c>
      <c r="G24" s="188" t="s">
        <v>91</v>
      </c>
      <c r="H24" s="181"/>
      <c r="I24" s="182"/>
      <c r="J24" s="90"/>
      <c r="K24" s="91"/>
    </row>
    <row r="25" spans="1:11" ht="21.75" customHeight="1" x14ac:dyDescent="0.2">
      <c r="A25" s="92">
        <v>3</v>
      </c>
      <c r="B25" s="188" t="s">
        <v>72</v>
      </c>
      <c r="C25" s="188">
        <v>10094915692</v>
      </c>
      <c r="D25" s="188" t="s">
        <v>92</v>
      </c>
      <c r="E25" s="189">
        <v>39524</v>
      </c>
      <c r="F25" s="188" t="s">
        <v>76</v>
      </c>
      <c r="G25" s="188" t="s">
        <v>40</v>
      </c>
      <c r="H25" s="181"/>
      <c r="I25" s="182"/>
      <c r="J25" s="90"/>
      <c r="K25" s="91"/>
    </row>
    <row r="26" spans="1:11" ht="21.75" customHeight="1" x14ac:dyDescent="0.2">
      <c r="A26" s="88">
        <v>4</v>
      </c>
      <c r="B26" s="188" t="s">
        <v>93</v>
      </c>
      <c r="C26" s="188">
        <v>10077945039</v>
      </c>
      <c r="D26" s="188" t="s">
        <v>94</v>
      </c>
      <c r="E26" s="189">
        <v>39438</v>
      </c>
      <c r="F26" s="188" t="s">
        <v>20</v>
      </c>
      <c r="G26" s="188" t="s">
        <v>40</v>
      </c>
      <c r="H26" s="181"/>
      <c r="I26" s="182"/>
      <c r="J26" s="90"/>
      <c r="K26" s="91"/>
    </row>
    <row r="27" spans="1:11" ht="21.75" customHeight="1" x14ac:dyDescent="0.2">
      <c r="A27" s="92">
        <v>5</v>
      </c>
      <c r="B27" s="188" t="s">
        <v>95</v>
      </c>
      <c r="C27" s="188">
        <v>10112255050</v>
      </c>
      <c r="D27" s="188" t="s">
        <v>96</v>
      </c>
      <c r="E27" s="189">
        <v>39244</v>
      </c>
      <c r="F27" s="188" t="s">
        <v>20</v>
      </c>
      <c r="G27" s="188" t="s">
        <v>26</v>
      </c>
      <c r="H27" s="181"/>
      <c r="I27" s="182"/>
      <c r="J27" s="90"/>
      <c r="K27" s="91"/>
    </row>
    <row r="28" spans="1:11" ht="21.75" customHeight="1" x14ac:dyDescent="0.2">
      <c r="A28" s="88">
        <v>6</v>
      </c>
      <c r="B28" s="188" t="s">
        <v>97</v>
      </c>
      <c r="C28" s="188">
        <v>10104993083</v>
      </c>
      <c r="D28" s="188" t="s">
        <v>98</v>
      </c>
      <c r="E28" s="189">
        <v>39273</v>
      </c>
      <c r="F28" s="188" t="s">
        <v>20</v>
      </c>
      <c r="G28" s="188" t="s">
        <v>26</v>
      </c>
      <c r="H28" s="95"/>
      <c r="I28" s="96"/>
      <c r="J28" s="90"/>
      <c r="K28" s="91"/>
    </row>
    <row r="29" spans="1:11" ht="21.75" customHeight="1" x14ac:dyDescent="0.2">
      <c r="A29" s="92">
        <v>7</v>
      </c>
      <c r="B29" s="188" t="s">
        <v>99</v>
      </c>
      <c r="C29" s="188">
        <v>10116086449</v>
      </c>
      <c r="D29" s="188" t="s">
        <v>100</v>
      </c>
      <c r="E29" s="189">
        <v>39505</v>
      </c>
      <c r="F29" s="188" t="s">
        <v>76</v>
      </c>
      <c r="G29" s="188" t="s">
        <v>40</v>
      </c>
      <c r="H29" s="95"/>
      <c r="I29" s="96"/>
      <c r="J29" s="90"/>
      <c r="K29" s="91"/>
    </row>
    <row r="30" spans="1:11" ht="21.75" customHeight="1" x14ac:dyDescent="0.2">
      <c r="A30" s="88">
        <v>8</v>
      </c>
      <c r="B30" s="188" t="s">
        <v>101</v>
      </c>
      <c r="C30" s="188">
        <v>10110290084</v>
      </c>
      <c r="D30" s="188" t="s">
        <v>102</v>
      </c>
      <c r="E30" s="189">
        <v>39491</v>
      </c>
      <c r="F30" s="188" t="s">
        <v>76</v>
      </c>
      <c r="G30" s="188" t="s">
        <v>40</v>
      </c>
      <c r="H30" s="95"/>
      <c r="I30" s="96"/>
      <c r="J30" s="90"/>
      <c r="K30" s="91"/>
    </row>
    <row r="31" spans="1:11" ht="21.75" customHeight="1" x14ac:dyDescent="0.2">
      <c r="A31" s="92">
        <v>9</v>
      </c>
      <c r="B31" s="188" t="s">
        <v>103</v>
      </c>
      <c r="C31" s="188">
        <v>10117597326</v>
      </c>
      <c r="D31" s="188" t="s">
        <v>104</v>
      </c>
      <c r="E31" s="189">
        <v>39213</v>
      </c>
      <c r="F31" s="188" t="s">
        <v>76</v>
      </c>
      <c r="G31" s="188" t="s">
        <v>26</v>
      </c>
      <c r="H31" s="95"/>
      <c r="I31" s="96"/>
      <c r="J31" s="90"/>
      <c r="K31" s="91"/>
    </row>
    <row r="32" spans="1:11" ht="21.75" customHeight="1" x14ac:dyDescent="0.2">
      <c r="A32" s="88">
        <v>10</v>
      </c>
      <c r="B32" s="188" t="s">
        <v>105</v>
      </c>
      <c r="C32" s="188">
        <v>10144262828</v>
      </c>
      <c r="D32" s="188" t="s">
        <v>106</v>
      </c>
      <c r="E32" s="189">
        <v>39800</v>
      </c>
      <c r="F32" s="188" t="s">
        <v>76</v>
      </c>
      <c r="G32" s="188" t="s">
        <v>26</v>
      </c>
      <c r="H32" s="95"/>
      <c r="I32" s="96"/>
      <c r="J32" s="90"/>
      <c r="K32" s="91"/>
    </row>
    <row r="33" spans="1:11" ht="5.25" customHeight="1" thickBot="1" x14ac:dyDescent="0.25">
      <c r="A33" s="26"/>
      <c r="B33" s="27"/>
      <c r="C33" s="27"/>
      <c r="D33" s="1"/>
      <c r="E33" s="28"/>
      <c r="F33" s="17"/>
      <c r="G33" s="17"/>
      <c r="H33" s="29"/>
      <c r="I33" s="29"/>
      <c r="J33" s="30"/>
      <c r="K33" s="30"/>
    </row>
    <row r="34" spans="1:11" ht="15.75" thickTop="1" x14ac:dyDescent="0.2">
      <c r="A34" s="136" t="s">
        <v>3</v>
      </c>
      <c r="B34" s="137"/>
      <c r="C34" s="137"/>
      <c r="D34" s="137"/>
      <c r="E34" s="57"/>
      <c r="F34" s="57"/>
      <c r="G34" s="138" t="s">
        <v>25</v>
      </c>
      <c r="H34" s="138"/>
      <c r="I34" s="137"/>
      <c r="J34" s="138"/>
      <c r="K34" s="139"/>
    </row>
    <row r="35" spans="1:11" x14ac:dyDescent="0.2">
      <c r="A35" s="71" t="s">
        <v>35</v>
      </c>
      <c r="B35" s="24"/>
      <c r="C35" s="24"/>
      <c r="D35" s="72"/>
      <c r="E35" s="32"/>
      <c r="F35" s="69"/>
      <c r="G35" s="31" t="s">
        <v>21</v>
      </c>
      <c r="H35" s="65">
        <f t="array" ref="H35">SUM(1/COUNTIF(G23:G32,G23:G32))</f>
        <v>4</v>
      </c>
      <c r="I35" s="79"/>
      <c r="J35" s="48" t="s">
        <v>19</v>
      </c>
      <c r="K35" s="82">
        <f>COUNTIF(F23:F32,"ЗМС")</f>
        <v>0</v>
      </c>
    </row>
    <row r="36" spans="1:11" x14ac:dyDescent="0.2">
      <c r="A36" s="71" t="s">
        <v>36</v>
      </c>
      <c r="B36" s="24"/>
      <c r="C36" s="24"/>
      <c r="D36" s="72"/>
      <c r="E36" s="73"/>
      <c r="F36" s="70"/>
      <c r="G36" s="33" t="s">
        <v>50</v>
      </c>
      <c r="H36" s="64">
        <f>H37+H40</f>
        <v>10</v>
      </c>
      <c r="I36" s="67"/>
      <c r="J36" s="48" t="s">
        <v>15</v>
      </c>
      <c r="K36" s="82">
        <f>COUNTIF(F23:F32,"МСМК")</f>
        <v>0</v>
      </c>
    </row>
    <row r="37" spans="1:11" x14ac:dyDescent="0.2">
      <c r="A37" s="71" t="s">
        <v>37</v>
      </c>
      <c r="B37" s="24"/>
      <c r="C37" s="24"/>
      <c r="D37" s="72"/>
      <c r="E37" s="73"/>
      <c r="F37" s="70"/>
      <c r="G37" s="33" t="s">
        <v>51</v>
      </c>
      <c r="H37" s="64">
        <f>H38+H39+H41</f>
        <v>10</v>
      </c>
      <c r="I37" s="67"/>
      <c r="J37" s="48" t="s">
        <v>17</v>
      </c>
      <c r="K37" s="82">
        <f>COUNTIF(F23:F32,"МС")</f>
        <v>0</v>
      </c>
    </row>
    <row r="38" spans="1:11" x14ac:dyDescent="0.2">
      <c r="A38" s="71" t="s">
        <v>38</v>
      </c>
      <c r="B38" s="24"/>
      <c r="C38" s="24"/>
      <c r="D38" s="72"/>
      <c r="E38" s="73"/>
      <c r="F38" s="70"/>
      <c r="G38" s="33" t="s">
        <v>45</v>
      </c>
      <c r="H38" s="65">
        <f>COUNT(A23:A32)</f>
        <v>10</v>
      </c>
      <c r="I38" s="66"/>
      <c r="J38" s="48" t="s">
        <v>20</v>
      </c>
      <c r="K38" s="82">
        <f>COUNTIF(F23:F32,"КМС")</f>
        <v>5</v>
      </c>
    </row>
    <row r="39" spans="1:11" x14ac:dyDescent="0.2">
      <c r="A39" s="71"/>
      <c r="B39" s="24"/>
      <c r="C39" s="24"/>
      <c r="D39" s="72"/>
      <c r="E39" s="73"/>
      <c r="F39" s="70"/>
      <c r="G39" s="33" t="s">
        <v>46</v>
      </c>
      <c r="H39" s="65">
        <f>COUNTIF(A23:A32,"НФ")</f>
        <v>0</v>
      </c>
      <c r="I39" s="66"/>
      <c r="J39" s="116" t="s">
        <v>76</v>
      </c>
      <c r="K39" s="82">
        <f>COUNTIF(F23:F32,"1 сп.р.")</f>
        <v>5</v>
      </c>
    </row>
    <row r="40" spans="1:11" x14ac:dyDescent="0.2">
      <c r="A40" s="71"/>
      <c r="B40" s="24"/>
      <c r="C40" s="24"/>
      <c r="D40" s="72"/>
      <c r="E40" s="73"/>
      <c r="F40" s="70"/>
      <c r="G40" s="33" t="s">
        <v>47</v>
      </c>
      <c r="H40" s="50">
        <f>COUNTIF(A23:A32,"НС")</f>
        <v>0</v>
      </c>
      <c r="I40" s="68"/>
      <c r="J40" s="49" t="s">
        <v>78</v>
      </c>
      <c r="K40" s="83">
        <f>COUNTIF(F23:F32,"2 сп.р.")</f>
        <v>0</v>
      </c>
    </row>
    <row r="41" spans="1:11" x14ac:dyDescent="0.2">
      <c r="A41" s="71"/>
      <c r="B41" s="24"/>
      <c r="C41" s="24"/>
      <c r="D41" s="72"/>
      <c r="E41" s="35"/>
      <c r="F41" s="80"/>
      <c r="G41" s="33" t="s">
        <v>48</v>
      </c>
      <c r="H41" s="50">
        <f>COUNTIF(A23:A32,"ДСКВ")</f>
        <v>0</v>
      </c>
      <c r="I41" s="81"/>
      <c r="J41" s="117" t="s">
        <v>77</v>
      </c>
      <c r="K41" s="82">
        <f>COUNTIF(F23:F32,"3 сп.р.")</f>
        <v>0</v>
      </c>
    </row>
    <row r="42" spans="1:11" ht="9.75" customHeight="1" x14ac:dyDescent="0.2">
      <c r="A42" s="36"/>
      <c r="B42" s="74"/>
      <c r="C42" s="74"/>
      <c r="D42" s="73"/>
      <c r="E42" s="75"/>
      <c r="F42" s="73"/>
      <c r="G42" s="73"/>
      <c r="H42" s="76"/>
      <c r="I42" s="76"/>
      <c r="J42" s="73"/>
      <c r="K42" s="37"/>
    </row>
    <row r="43" spans="1:11" ht="15.75" x14ac:dyDescent="0.2">
      <c r="A43" s="129" t="s">
        <v>2</v>
      </c>
      <c r="B43" s="130"/>
      <c r="C43" s="130"/>
      <c r="D43" s="130"/>
      <c r="E43" s="131" t="s">
        <v>7</v>
      </c>
      <c r="F43" s="131"/>
      <c r="G43" s="131"/>
      <c r="H43" s="131"/>
      <c r="I43" s="131" t="s">
        <v>39</v>
      </c>
      <c r="J43" s="131"/>
      <c r="K43" s="132"/>
    </row>
    <row r="44" spans="1:11" x14ac:dyDescent="0.2">
      <c r="A44" s="36"/>
      <c r="B44" s="73"/>
      <c r="C44" s="73"/>
      <c r="D44" s="73"/>
      <c r="E44" s="73"/>
      <c r="F44" s="32"/>
      <c r="G44" s="32"/>
      <c r="H44" s="32"/>
      <c r="I44" s="32"/>
      <c r="J44" s="32"/>
      <c r="K44" s="41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x14ac:dyDescent="0.2">
      <c r="A47" s="38"/>
      <c r="B47" s="74"/>
      <c r="C47" s="74"/>
      <c r="D47" s="74"/>
      <c r="E47" s="77"/>
      <c r="F47" s="74"/>
      <c r="G47" s="74"/>
      <c r="H47" s="78"/>
      <c r="I47" s="78"/>
      <c r="J47" s="74"/>
      <c r="K47" s="40"/>
    </row>
    <row r="48" spans="1:11" x14ac:dyDescent="0.2">
      <c r="A48" s="38"/>
      <c r="B48" s="74"/>
      <c r="C48" s="74"/>
      <c r="D48" s="74"/>
      <c r="E48" s="77"/>
      <c r="F48" s="74"/>
      <c r="G48" s="74"/>
      <c r="H48" s="78"/>
      <c r="I48" s="78"/>
      <c r="J48" s="74"/>
      <c r="K48" s="40"/>
    </row>
    <row r="49" spans="1:26" ht="16.5" thickBot="1" x14ac:dyDescent="0.25">
      <c r="A49" s="133" t="str">
        <f>G18</f>
        <v>БУКОВА О.Ю.. (IК, г. Пенза)</v>
      </c>
      <c r="B49" s="134"/>
      <c r="C49" s="134"/>
      <c r="D49" s="134"/>
      <c r="E49" s="134" t="str">
        <f>G17</f>
        <v>ДЫШАКОВ А.С. (ВК, г. Москва)</v>
      </c>
      <c r="F49" s="134"/>
      <c r="G49" s="134"/>
      <c r="H49" s="134"/>
      <c r="I49" s="134" t="str">
        <f>G19</f>
        <v>КОЧЕТКОВ Д.А. (ВК, г. Саранск)</v>
      </c>
      <c r="J49" s="134"/>
      <c r="K49" s="135"/>
    </row>
    <row r="50" spans="1:26" s="16" customFormat="1" ht="13.5" thickTop="1" x14ac:dyDescent="0.2">
      <c r="A50" s="2"/>
      <c r="B50" s="39"/>
      <c r="C50" s="39"/>
      <c r="D50" s="2"/>
      <c r="F50" s="2"/>
      <c r="G50" s="2"/>
      <c r="H50" s="34"/>
      <c r="I50" s="3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3" customFormat="1" ht="18.75" x14ac:dyDescent="0.2">
      <c r="B51" s="54"/>
      <c r="C51" s="54"/>
      <c r="E51" s="55"/>
      <c r="H51" s="56"/>
      <c r="I51" s="56"/>
    </row>
    <row r="52" spans="1:26" ht="21" x14ac:dyDescent="0.2">
      <c r="A52" s="51"/>
      <c r="B52" s="51"/>
      <c r="C52" s="52"/>
      <c r="D52" s="126"/>
      <c r="E52" s="126"/>
      <c r="F52" s="126"/>
      <c r="G52" s="126"/>
    </row>
    <row r="53" spans="1:26" ht="18.75" x14ac:dyDescent="0.2">
      <c r="D53" s="53"/>
    </row>
  </sheetData>
  <autoFilter ref="A21:G32">
    <sortState ref="A24:G43">
      <sortCondition ref="A21:A22"/>
    </sortState>
  </autoFilter>
  <sortState ref="A23:G29">
    <sortCondition ref="A23:A29"/>
  </sortState>
  <mergeCells count="40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H23:I23"/>
    <mergeCell ref="H24:I24"/>
    <mergeCell ref="H25:I25"/>
    <mergeCell ref="H26:I26"/>
    <mergeCell ref="H27:I27"/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7"/>
  <sheetViews>
    <sheetView view="pageBreakPreview" topLeftCell="A40" zoomScaleNormal="70" zoomScaleSheetLayoutView="100" zoomScalePageLayoutView="50" workbookViewId="0">
      <selection activeCell="E41" sqref="E41"/>
    </sheetView>
  </sheetViews>
  <sheetFormatPr defaultColWidth="9.140625"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  <col min="12" max="16384" width="9.140625" style="2"/>
  </cols>
  <sheetData>
    <row r="1" spans="1:26" ht="21.75" customHeight="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6" ht="21.75" customHeight="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6" ht="21.75" customHeight="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6" ht="21.75" customHeight="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99999999999999" customHeight="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26" s="3" customFormat="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26" s="3" customFormat="1" ht="4.5" customHeight="1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26" ht="19.5" customHeight="1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26" ht="18" customHeight="1" x14ac:dyDescent="0.2">
      <c r="A10" s="140" t="s">
        <v>53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26" ht="19.5" customHeight="1" x14ac:dyDescent="0.2">
      <c r="A11" s="140" t="s">
        <v>81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26" ht="5.25" customHeight="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26" ht="15.75" x14ac:dyDescent="0.2">
      <c r="A13" s="143" t="s">
        <v>57</v>
      </c>
      <c r="B13" s="144"/>
      <c r="C13" s="144"/>
      <c r="D13" s="144"/>
      <c r="E13" s="4"/>
      <c r="F13" s="87" t="s">
        <v>65</v>
      </c>
      <c r="G13" s="87"/>
      <c r="H13" s="19"/>
      <c r="I13" s="19"/>
      <c r="J13" s="5"/>
      <c r="K13" s="6" t="s">
        <v>52</v>
      </c>
    </row>
    <row r="14" spans="1:26" ht="15.75" x14ac:dyDescent="0.2">
      <c r="A14" s="145" t="s">
        <v>85</v>
      </c>
      <c r="B14" s="146"/>
      <c r="C14" s="146"/>
      <c r="D14" s="146"/>
      <c r="E14" s="7"/>
      <c r="F14" s="44" t="s">
        <v>66</v>
      </c>
      <c r="G14" s="44"/>
      <c r="H14" s="20"/>
      <c r="I14" s="20"/>
      <c r="J14" s="8"/>
      <c r="K14" s="9" t="s">
        <v>82</v>
      </c>
    </row>
    <row r="15" spans="1:26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26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7.5" customHeight="1" thickTop="1" thickBot="1" x14ac:dyDescent="0.25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">
      <c r="A21" s="163" t="s">
        <v>4</v>
      </c>
      <c r="B21" s="165" t="s">
        <v>8</v>
      </c>
      <c r="C21" s="165" t="s">
        <v>23</v>
      </c>
      <c r="D21" s="165" t="s">
        <v>1</v>
      </c>
      <c r="E21" s="166" t="s">
        <v>22</v>
      </c>
      <c r="F21" s="165" t="s">
        <v>5</v>
      </c>
      <c r="G21" s="167" t="s">
        <v>27</v>
      </c>
      <c r="H21" s="127" t="s">
        <v>41</v>
      </c>
      <c r="I21" s="128"/>
      <c r="J21" s="168" t="s">
        <v>18</v>
      </c>
      <c r="K21" s="170" t="s">
        <v>9</v>
      </c>
    </row>
    <row r="22" spans="1:11" s="15" customFormat="1" ht="13.5" customHeight="1" thickBot="1" x14ac:dyDescent="0.25">
      <c r="A22" s="164"/>
      <c r="B22" s="183"/>
      <c r="C22" s="183"/>
      <c r="D22" s="183"/>
      <c r="E22" s="184"/>
      <c r="F22" s="183"/>
      <c r="G22" s="185"/>
      <c r="H22" s="186"/>
      <c r="I22" s="187"/>
      <c r="J22" s="169"/>
      <c r="K22" s="171"/>
    </row>
    <row r="23" spans="1:11" ht="21.75" customHeight="1" x14ac:dyDescent="0.2">
      <c r="A23" s="92">
        <v>1</v>
      </c>
      <c r="B23" s="188" t="s">
        <v>107</v>
      </c>
      <c r="C23" s="188">
        <v>10097779822</v>
      </c>
      <c r="D23" s="188" t="s">
        <v>108</v>
      </c>
      <c r="E23" s="189">
        <v>39456</v>
      </c>
      <c r="F23" s="188" t="s">
        <v>76</v>
      </c>
      <c r="G23" s="188" t="s">
        <v>40</v>
      </c>
      <c r="H23" s="179"/>
      <c r="I23" s="180"/>
      <c r="J23" s="93"/>
      <c r="K23" s="94"/>
    </row>
    <row r="24" spans="1:11" ht="21.75" customHeight="1" x14ac:dyDescent="0.2">
      <c r="A24" s="92">
        <v>2</v>
      </c>
      <c r="B24" s="188" t="s">
        <v>109</v>
      </c>
      <c r="C24" s="188">
        <v>10080214839</v>
      </c>
      <c r="D24" s="188" t="s">
        <v>110</v>
      </c>
      <c r="E24" s="189">
        <v>39159</v>
      </c>
      <c r="F24" s="188" t="s">
        <v>20</v>
      </c>
      <c r="G24" s="188" t="s">
        <v>40</v>
      </c>
      <c r="H24" s="114"/>
      <c r="I24" s="115"/>
      <c r="J24" s="93"/>
      <c r="K24" s="94"/>
    </row>
    <row r="25" spans="1:11" ht="21.75" customHeight="1" x14ac:dyDescent="0.2">
      <c r="A25" s="92">
        <v>3</v>
      </c>
      <c r="B25" s="188" t="s">
        <v>111</v>
      </c>
      <c r="C25" s="188">
        <v>10080506950</v>
      </c>
      <c r="D25" s="188" t="s">
        <v>112</v>
      </c>
      <c r="E25" s="189">
        <v>39347</v>
      </c>
      <c r="F25" s="188" t="s">
        <v>20</v>
      </c>
      <c r="G25" s="188" t="s">
        <v>40</v>
      </c>
      <c r="H25" s="114"/>
      <c r="I25" s="115"/>
      <c r="J25" s="93"/>
      <c r="K25" s="94"/>
    </row>
    <row r="26" spans="1:11" ht="21.75" customHeight="1" x14ac:dyDescent="0.2">
      <c r="A26" s="92">
        <v>4</v>
      </c>
      <c r="B26" s="188" t="s">
        <v>113</v>
      </c>
      <c r="C26" s="188">
        <v>10089252007</v>
      </c>
      <c r="D26" s="188" t="s">
        <v>114</v>
      </c>
      <c r="E26" s="189">
        <v>39576</v>
      </c>
      <c r="F26" s="188" t="s">
        <v>76</v>
      </c>
      <c r="G26" s="188" t="s">
        <v>40</v>
      </c>
      <c r="H26" s="114"/>
      <c r="I26" s="115"/>
      <c r="J26" s="93"/>
      <c r="K26" s="94"/>
    </row>
    <row r="27" spans="1:11" ht="21.75" customHeight="1" x14ac:dyDescent="0.2">
      <c r="A27" s="92">
        <v>5</v>
      </c>
      <c r="B27" s="188" t="s">
        <v>115</v>
      </c>
      <c r="C27" s="188">
        <v>10115647222</v>
      </c>
      <c r="D27" s="188" t="s">
        <v>116</v>
      </c>
      <c r="E27" s="189">
        <v>39463</v>
      </c>
      <c r="F27" s="188" t="s">
        <v>20</v>
      </c>
      <c r="G27" s="188" t="s">
        <v>69</v>
      </c>
      <c r="H27" s="114"/>
      <c r="I27" s="115"/>
      <c r="J27" s="93"/>
      <c r="K27" s="94"/>
    </row>
    <row r="28" spans="1:11" ht="21.75" customHeight="1" x14ac:dyDescent="0.2">
      <c r="A28" s="92">
        <v>6</v>
      </c>
      <c r="B28" s="188" t="s">
        <v>117</v>
      </c>
      <c r="C28" s="188">
        <v>10096913286</v>
      </c>
      <c r="D28" s="188" t="s">
        <v>118</v>
      </c>
      <c r="E28" s="189">
        <v>39812</v>
      </c>
      <c r="F28" s="188" t="s">
        <v>76</v>
      </c>
      <c r="G28" s="188" t="s">
        <v>40</v>
      </c>
      <c r="H28" s="114"/>
      <c r="I28" s="115"/>
      <c r="J28" s="93"/>
      <c r="K28" s="94"/>
    </row>
    <row r="29" spans="1:11" ht="21.75" customHeight="1" x14ac:dyDescent="0.2">
      <c r="A29" s="92">
        <v>7</v>
      </c>
      <c r="B29" s="188" t="s">
        <v>119</v>
      </c>
      <c r="C29" s="188">
        <v>10092620634</v>
      </c>
      <c r="D29" s="188" t="s">
        <v>120</v>
      </c>
      <c r="E29" s="189">
        <v>39604</v>
      </c>
      <c r="F29" s="188" t="s">
        <v>76</v>
      </c>
      <c r="G29" s="188" t="s">
        <v>40</v>
      </c>
      <c r="H29" s="114"/>
      <c r="I29" s="115"/>
      <c r="J29" s="93"/>
      <c r="K29" s="94"/>
    </row>
    <row r="30" spans="1:11" ht="21.75" customHeight="1" x14ac:dyDescent="0.2">
      <c r="A30" s="92">
        <v>8</v>
      </c>
      <c r="B30" s="188" t="s">
        <v>74</v>
      </c>
      <c r="C30" s="188">
        <v>10112972850</v>
      </c>
      <c r="D30" s="188" t="s">
        <v>121</v>
      </c>
      <c r="E30" s="189">
        <v>39438</v>
      </c>
      <c r="F30" s="188" t="s">
        <v>20</v>
      </c>
      <c r="G30" s="188" t="s">
        <v>69</v>
      </c>
      <c r="H30" s="114"/>
      <c r="I30" s="115"/>
      <c r="J30" s="93"/>
      <c r="K30" s="94"/>
    </row>
    <row r="31" spans="1:11" ht="21.75" customHeight="1" x14ac:dyDescent="0.2">
      <c r="A31" s="92">
        <v>9</v>
      </c>
      <c r="B31" s="188" t="s">
        <v>122</v>
      </c>
      <c r="C31" s="188">
        <v>10112968810</v>
      </c>
      <c r="D31" s="188" t="s">
        <v>123</v>
      </c>
      <c r="E31" s="189">
        <v>39207</v>
      </c>
      <c r="F31" s="188" t="s">
        <v>20</v>
      </c>
      <c r="G31" s="188" t="s">
        <v>40</v>
      </c>
      <c r="H31" s="114"/>
      <c r="I31" s="115"/>
      <c r="J31" s="93"/>
      <c r="K31" s="94"/>
    </row>
    <row r="32" spans="1:11" ht="21.75" customHeight="1" x14ac:dyDescent="0.2">
      <c r="A32" s="92">
        <v>10</v>
      </c>
      <c r="B32" s="188" t="s">
        <v>124</v>
      </c>
      <c r="C32" s="188">
        <v>10091078637</v>
      </c>
      <c r="D32" s="188" t="s">
        <v>125</v>
      </c>
      <c r="E32" s="189">
        <v>39645</v>
      </c>
      <c r="F32" s="188" t="s">
        <v>76</v>
      </c>
      <c r="G32" s="188" t="s">
        <v>40</v>
      </c>
      <c r="H32" s="114"/>
      <c r="I32" s="115"/>
      <c r="J32" s="93"/>
      <c r="K32" s="94"/>
    </row>
    <row r="33" spans="1:11" ht="21.75" customHeight="1" x14ac:dyDescent="0.2">
      <c r="A33" s="92">
        <v>11</v>
      </c>
      <c r="B33" s="188" t="s">
        <v>70</v>
      </c>
      <c r="C33" s="188">
        <v>10115808583</v>
      </c>
      <c r="D33" s="188" t="s">
        <v>126</v>
      </c>
      <c r="E33" s="189">
        <v>39385</v>
      </c>
      <c r="F33" s="188" t="s">
        <v>78</v>
      </c>
      <c r="G33" s="188" t="s">
        <v>40</v>
      </c>
      <c r="H33" s="114"/>
      <c r="I33" s="115"/>
      <c r="J33" s="93"/>
      <c r="K33" s="94"/>
    </row>
    <row r="34" spans="1:11" ht="21.75" customHeight="1" x14ac:dyDescent="0.2">
      <c r="A34" s="92">
        <v>12</v>
      </c>
      <c r="B34" s="188" t="s">
        <v>127</v>
      </c>
      <c r="C34" s="188">
        <v>10089789850</v>
      </c>
      <c r="D34" s="188" t="s">
        <v>128</v>
      </c>
      <c r="E34" s="189">
        <v>39668</v>
      </c>
      <c r="F34" s="188" t="s">
        <v>76</v>
      </c>
      <c r="G34" s="188" t="s">
        <v>40</v>
      </c>
      <c r="H34" s="114"/>
      <c r="I34" s="115"/>
      <c r="J34" s="93"/>
      <c r="K34" s="94"/>
    </row>
    <row r="35" spans="1:11" ht="21.75" customHeight="1" x14ac:dyDescent="0.2">
      <c r="A35" s="92">
        <v>13</v>
      </c>
      <c r="B35" s="188" t="s">
        <v>97</v>
      </c>
      <c r="C35" s="188">
        <v>10081180900</v>
      </c>
      <c r="D35" s="188" t="s">
        <v>129</v>
      </c>
      <c r="E35" s="189">
        <v>39313</v>
      </c>
      <c r="F35" s="188" t="s">
        <v>76</v>
      </c>
      <c r="G35" s="188" t="s">
        <v>40</v>
      </c>
      <c r="H35" s="114"/>
      <c r="I35" s="115"/>
      <c r="J35" s="93"/>
      <c r="K35" s="94"/>
    </row>
    <row r="36" spans="1:11" ht="21.75" customHeight="1" x14ac:dyDescent="0.2">
      <c r="A36" s="92">
        <v>14</v>
      </c>
      <c r="B36" s="188" t="s">
        <v>130</v>
      </c>
      <c r="C36" s="188">
        <v>10104182125</v>
      </c>
      <c r="D36" s="188" t="s">
        <v>131</v>
      </c>
      <c r="E36" s="189">
        <v>39645</v>
      </c>
      <c r="F36" s="188" t="s">
        <v>76</v>
      </c>
      <c r="G36" s="188" t="s">
        <v>40</v>
      </c>
      <c r="H36" s="114"/>
      <c r="I36" s="115"/>
      <c r="J36" s="93"/>
      <c r="K36" s="94"/>
    </row>
    <row r="37" spans="1:11" ht="21.75" customHeight="1" x14ac:dyDescent="0.2">
      <c r="A37" s="92">
        <v>15</v>
      </c>
      <c r="B37" s="188" t="s">
        <v>132</v>
      </c>
      <c r="C37" s="188">
        <v>10090653554</v>
      </c>
      <c r="D37" s="188" t="s">
        <v>133</v>
      </c>
      <c r="E37" s="189">
        <v>39766</v>
      </c>
      <c r="F37" s="188" t="s">
        <v>76</v>
      </c>
      <c r="G37" s="188" t="s">
        <v>40</v>
      </c>
      <c r="H37" s="114"/>
      <c r="I37" s="115"/>
      <c r="J37" s="93"/>
      <c r="K37" s="94"/>
    </row>
    <row r="38" spans="1:11" ht="21.75" customHeight="1" x14ac:dyDescent="0.2">
      <c r="A38" s="92">
        <v>16</v>
      </c>
      <c r="B38" s="188" t="s">
        <v>134</v>
      </c>
      <c r="C38" s="188">
        <v>10089250892</v>
      </c>
      <c r="D38" s="188" t="s">
        <v>135</v>
      </c>
      <c r="E38" s="189">
        <v>39576</v>
      </c>
      <c r="F38" s="188" t="s">
        <v>76</v>
      </c>
      <c r="G38" s="188" t="s">
        <v>40</v>
      </c>
      <c r="H38" s="114"/>
      <c r="I38" s="115"/>
      <c r="J38" s="93"/>
      <c r="K38" s="94"/>
    </row>
    <row r="39" spans="1:11" ht="21.75" customHeight="1" x14ac:dyDescent="0.2">
      <c r="A39" s="92">
        <v>17</v>
      </c>
      <c r="B39" s="188" t="s">
        <v>136</v>
      </c>
      <c r="C39" s="188">
        <v>10143369923</v>
      </c>
      <c r="D39" s="188" t="s">
        <v>137</v>
      </c>
      <c r="E39" s="189">
        <v>39398</v>
      </c>
      <c r="F39" s="188" t="s">
        <v>76</v>
      </c>
      <c r="G39" s="188" t="s">
        <v>138</v>
      </c>
      <c r="H39" s="114"/>
      <c r="I39" s="115"/>
      <c r="J39" s="93"/>
      <c r="K39" s="94"/>
    </row>
    <row r="40" spans="1:11" ht="21.75" customHeight="1" x14ac:dyDescent="0.2">
      <c r="A40" s="92">
        <v>18</v>
      </c>
      <c r="B40" s="188" t="s">
        <v>139</v>
      </c>
      <c r="C40" s="188">
        <v>10075131130</v>
      </c>
      <c r="D40" s="188" t="s">
        <v>140</v>
      </c>
      <c r="E40" s="189">
        <v>39651</v>
      </c>
      <c r="F40" s="188" t="s">
        <v>76</v>
      </c>
      <c r="G40" s="188" t="s">
        <v>40</v>
      </c>
      <c r="H40" s="114"/>
      <c r="I40" s="115"/>
      <c r="J40" s="93"/>
      <c r="K40" s="94"/>
    </row>
    <row r="41" spans="1:11" ht="21.75" customHeight="1" x14ac:dyDescent="0.2">
      <c r="A41" s="92">
        <v>19</v>
      </c>
      <c r="B41" s="188" t="s">
        <v>141</v>
      </c>
      <c r="C41" s="188">
        <v>10091861509</v>
      </c>
      <c r="D41" s="188" t="s">
        <v>142</v>
      </c>
      <c r="E41" s="189">
        <v>39627</v>
      </c>
      <c r="F41" s="188" t="s">
        <v>77</v>
      </c>
      <c r="G41" s="188" t="s">
        <v>40</v>
      </c>
      <c r="H41" s="114"/>
      <c r="I41" s="115"/>
      <c r="J41" s="93"/>
      <c r="K41" s="94"/>
    </row>
    <row r="42" spans="1:11" ht="21.75" customHeight="1" x14ac:dyDescent="0.2">
      <c r="A42" s="92">
        <v>20</v>
      </c>
      <c r="B42" s="188" t="s">
        <v>143</v>
      </c>
      <c r="C42" s="188">
        <v>10076514489</v>
      </c>
      <c r="D42" s="188" t="s">
        <v>144</v>
      </c>
      <c r="E42" s="189">
        <v>39085</v>
      </c>
      <c r="F42" s="188" t="s">
        <v>20</v>
      </c>
      <c r="G42" s="188" t="s">
        <v>40</v>
      </c>
      <c r="H42" s="114"/>
      <c r="I42" s="115"/>
      <c r="J42" s="93"/>
      <c r="K42" s="94"/>
    </row>
    <row r="43" spans="1:11" ht="21.75" customHeight="1" x14ac:dyDescent="0.2">
      <c r="A43" s="92">
        <v>21</v>
      </c>
      <c r="B43" s="188" t="s">
        <v>71</v>
      </c>
      <c r="C43" s="188">
        <v>10094917716</v>
      </c>
      <c r="D43" s="188" t="s">
        <v>145</v>
      </c>
      <c r="E43" s="189">
        <v>39536</v>
      </c>
      <c r="F43" s="188" t="s">
        <v>76</v>
      </c>
      <c r="G43" s="188" t="s">
        <v>40</v>
      </c>
      <c r="H43" s="114"/>
      <c r="I43" s="115"/>
      <c r="J43" s="93"/>
      <c r="K43" s="94"/>
    </row>
    <row r="44" spans="1:11" ht="21.75" customHeight="1" x14ac:dyDescent="0.2">
      <c r="A44" s="92">
        <v>22</v>
      </c>
      <c r="B44" s="188" t="s">
        <v>146</v>
      </c>
      <c r="C44" s="188">
        <v>10080355891</v>
      </c>
      <c r="D44" s="188" t="s">
        <v>147</v>
      </c>
      <c r="E44" s="189">
        <v>39412</v>
      </c>
      <c r="F44" s="188" t="s">
        <v>20</v>
      </c>
      <c r="G44" s="188" t="s">
        <v>40</v>
      </c>
      <c r="H44" s="114"/>
      <c r="I44" s="115"/>
      <c r="J44" s="93"/>
      <c r="K44" s="94"/>
    </row>
    <row r="45" spans="1:11" ht="21.75" customHeight="1" x14ac:dyDescent="0.2">
      <c r="A45" s="92">
        <v>23</v>
      </c>
      <c r="B45" s="188" t="s">
        <v>148</v>
      </c>
      <c r="C45" s="188">
        <v>10090431565</v>
      </c>
      <c r="D45" s="188" t="s">
        <v>149</v>
      </c>
      <c r="E45" s="189">
        <v>39584</v>
      </c>
      <c r="F45" s="188" t="s">
        <v>20</v>
      </c>
      <c r="G45" s="188" t="s">
        <v>40</v>
      </c>
      <c r="H45" s="114"/>
      <c r="I45" s="115"/>
      <c r="J45" s="93"/>
      <c r="K45" s="94"/>
    </row>
    <row r="46" spans="1:11" ht="21.75" customHeight="1" x14ac:dyDescent="0.2">
      <c r="A46" s="92">
        <v>24</v>
      </c>
      <c r="B46" s="188" t="s">
        <v>150</v>
      </c>
      <c r="C46" s="188">
        <v>10091604760</v>
      </c>
      <c r="D46" s="188" t="s">
        <v>151</v>
      </c>
      <c r="E46" s="189">
        <v>39465</v>
      </c>
      <c r="F46" s="188" t="s">
        <v>76</v>
      </c>
      <c r="G46" s="188" t="s">
        <v>40</v>
      </c>
      <c r="H46" s="114"/>
      <c r="I46" s="115"/>
      <c r="J46" s="93"/>
      <c r="K46" s="94"/>
    </row>
    <row r="47" spans="1:11" ht="5.25" customHeight="1" thickBot="1" x14ac:dyDescent="0.25">
      <c r="A47" s="26"/>
      <c r="B47" s="27"/>
      <c r="C47" s="27"/>
      <c r="D47" s="1"/>
      <c r="E47" s="28"/>
      <c r="F47" s="17"/>
      <c r="G47" s="17"/>
      <c r="H47" s="29"/>
      <c r="I47" s="29"/>
      <c r="J47" s="30"/>
      <c r="K47" s="30"/>
    </row>
    <row r="48" spans="1:11" ht="15.75" thickTop="1" x14ac:dyDescent="0.2">
      <c r="A48" s="136" t="s">
        <v>3</v>
      </c>
      <c r="B48" s="137"/>
      <c r="C48" s="137"/>
      <c r="D48" s="137"/>
      <c r="E48" s="57"/>
      <c r="F48" s="57"/>
      <c r="G48" s="138" t="s">
        <v>25</v>
      </c>
      <c r="H48" s="138"/>
      <c r="I48" s="137"/>
      <c r="J48" s="138"/>
      <c r="K48" s="139"/>
    </row>
    <row r="49" spans="1:26" x14ac:dyDescent="0.2">
      <c r="A49" s="71" t="s">
        <v>35</v>
      </c>
      <c r="B49" s="24"/>
      <c r="C49" s="24"/>
      <c r="D49" s="72"/>
      <c r="E49" s="32"/>
      <c r="F49" s="69"/>
      <c r="G49" s="31" t="s">
        <v>21</v>
      </c>
      <c r="H49" s="65">
        <f t="array" ref="H49">SUM(1/COUNTIF(G23:G46,G23:G46))</f>
        <v>2.9999999999999991</v>
      </c>
      <c r="I49" s="79"/>
      <c r="J49" s="48" t="s">
        <v>19</v>
      </c>
      <c r="K49" s="82">
        <f>COUNTIF(F23:F46,"ЗМС")</f>
        <v>0</v>
      </c>
    </row>
    <row r="50" spans="1:26" x14ac:dyDescent="0.2">
      <c r="A50" s="71" t="s">
        <v>36</v>
      </c>
      <c r="B50" s="24"/>
      <c r="C50" s="24"/>
      <c r="D50" s="72"/>
      <c r="E50" s="73"/>
      <c r="F50" s="70"/>
      <c r="G50" s="33" t="s">
        <v>50</v>
      </c>
      <c r="H50" s="64">
        <f>H51+H54</f>
        <v>24</v>
      </c>
      <c r="I50" s="67"/>
      <c r="J50" s="48" t="s">
        <v>15</v>
      </c>
      <c r="K50" s="82">
        <f>COUNTIF(F23:F46,"МСМК")</f>
        <v>0</v>
      </c>
    </row>
    <row r="51" spans="1:26" x14ac:dyDescent="0.2">
      <c r="A51" s="71" t="s">
        <v>37</v>
      </c>
      <c r="B51" s="24"/>
      <c r="C51" s="24"/>
      <c r="D51" s="72"/>
      <c r="E51" s="73"/>
      <c r="F51" s="70"/>
      <c r="G51" s="33" t="s">
        <v>51</v>
      </c>
      <c r="H51" s="64">
        <f>H52+H53+H55</f>
        <v>24</v>
      </c>
      <c r="I51" s="67"/>
      <c r="J51" s="48" t="s">
        <v>17</v>
      </c>
      <c r="K51" s="82">
        <f>COUNTIF(F23:F46,"МС")</f>
        <v>0</v>
      </c>
    </row>
    <row r="52" spans="1:26" x14ac:dyDescent="0.2">
      <c r="A52" s="71" t="s">
        <v>38</v>
      </c>
      <c r="B52" s="24"/>
      <c r="C52" s="24"/>
      <c r="D52" s="72"/>
      <c r="E52" s="73"/>
      <c r="F52" s="70"/>
      <c r="G52" s="33" t="s">
        <v>45</v>
      </c>
      <c r="H52" s="65">
        <f>COUNT(A23:A46)</f>
        <v>24</v>
      </c>
      <c r="I52" s="66"/>
      <c r="J52" s="48" t="s">
        <v>20</v>
      </c>
      <c r="K52" s="82">
        <f>COUNTIF(F23:F46,"КМС")</f>
        <v>8</v>
      </c>
    </row>
    <row r="53" spans="1:26" x14ac:dyDescent="0.2">
      <c r="A53" s="71"/>
      <c r="B53" s="24"/>
      <c r="C53" s="24"/>
      <c r="D53" s="72"/>
      <c r="E53" s="73"/>
      <c r="F53" s="70"/>
      <c r="G53" s="33" t="s">
        <v>46</v>
      </c>
      <c r="H53" s="65">
        <f>COUNTIF(A23:A46,"НФ")</f>
        <v>0</v>
      </c>
      <c r="I53" s="66"/>
      <c r="J53" s="119" t="s">
        <v>76</v>
      </c>
      <c r="K53" s="82">
        <f>COUNTIF(F23:F46,"1 сп.р.")</f>
        <v>14</v>
      </c>
    </row>
    <row r="54" spans="1:26" x14ac:dyDescent="0.2">
      <c r="A54" s="71"/>
      <c r="B54" s="24"/>
      <c r="C54" s="24"/>
      <c r="D54" s="72"/>
      <c r="E54" s="73"/>
      <c r="F54" s="70"/>
      <c r="G54" s="33" t="s">
        <v>47</v>
      </c>
      <c r="H54" s="50">
        <f>COUNTIF(A23:A46,"НС")</f>
        <v>0</v>
      </c>
      <c r="I54" s="68"/>
      <c r="J54" s="118" t="s">
        <v>78</v>
      </c>
      <c r="K54" s="83">
        <f>COUNTIF(F23:F46,"2 сп.р.")</f>
        <v>1</v>
      </c>
    </row>
    <row r="55" spans="1:26" x14ac:dyDescent="0.2">
      <c r="A55" s="71"/>
      <c r="B55" s="24"/>
      <c r="C55" s="24"/>
      <c r="D55" s="72"/>
      <c r="E55" s="35"/>
      <c r="F55" s="80"/>
      <c r="G55" s="33" t="s">
        <v>48</v>
      </c>
      <c r="H55" s="50">
        <f>COUNTIF(A23:A46,"ДСКВ")</f>
        <v>0</v>
      </c>
      <c r="I55" s="81"/>
      <c r="J55" s="117" t="s">
        <v>77</v>
      </c>
      <c r="K55" s="82">
        <f>COUNTIF(F23:F46,"3 сп.р.")</f>
        <v>1</v>
      </c>
    </row>
    <row r="56" spans="1:26" ht="9.75" customHeight="1" x14ac:dyDescent="0.2">
      <c r="A56" s="36"/>
      <c r="B56" s="74"/>
      <c r="C56" s="74"/>
      <c r="D56" s="73"/>
      <c r="E56" s="75"/>
      <c r="F56" s="73"/>
      <c r="G56" s="73"/>
      <c r="H56" s="76"/>
      <c r="I56" s="76"/>
      <c r="J56" s="73"/>
      <c r="K56" s="37"/>
    </row>
    <row r="57" spans="1:26" ht="15.75" x14ac:dyDescent="0.2">
      <c r="A57" s="129" t="s">
        <v>2</v>
      </c>
      <c r="B57" s="130"/>
      <c r="C57" s="130"/>
      <c r="D57" s="130"/>
      <c r="E57" s="131" t="s">
        <v>7</v>
      </c>
      <c r="F57" s="131"/>
      <c r="G57" s="131"/>
      <c r="H57" s="131"/>
      <c r="I57" s="131" t="s">
        <v>39</v>
      </c>
      <c r="J57" s="131"/>
      <c r="K57" s="132"/>
    </row>
    <row r="58" spans="1:26" x14ac:dyDescent="0.2">
      <c r="A58" s="36"/>
      <c r="B58" s="73"/>
      <c r="C58" s="73"/>
      <c r="D58" s="73"/>
      <c r="E58" s="73"/>
      <c r="F58" s="32"/>
      <c r="G58" s="32"/>
      <c r="H58" s="32"/>
      <c r="I58" s="32"/>
      <c r="J58" s="32"/>
      <c r="K58" s="41"/>
    </row>
    <row r="59" spans="1:26" x14ac:dyDescent="0.2">
      <c r="A59" s="38"/>
      <c r="B59" s="74"/>
      <c r="C59" s="74"/>
      <c r="D59" s="74"/>
      <c r="E59" s="77"/>
      <c r="F59" s="74"/>
      <c r="G59" s="74"/>
      <c r="H59" s="78"/>
      <c r="I59" s="78"/>
      <c r="J59" s="74"/>
      <c r="K59" s="40"/>
    </row>
    <row r="60" spans="1:26" x14ac:dyDescent="0.2">
      <c r="A60" s="38"/>
      <c r="B60" s="74"/>
      <c r="C60" s="74"/>
      <c r="D60" s="74"/>
      <c r="E60" s="77"/>
      <c r="F60" s="74"/>
      <c r="G60" s="74"/>
      <c r="H60" s="78"/>
      <c r="I60" s="78"/>
      <c r="J60" s="74"/>
      <c r="K60" s="40"/>
    </row>
    <row r="61" spans="1:26" x14ac:dyDescent="0.2">
      <c r="A61" s="38"/>
      <c r="B61" s="74"/>
      <c r="C61" s="74"/>
      <c r="D61" s="74"/>
      <c r="E61" s="77"/>
      <c r="F61" s="74"/>
      <c r="G61" s="74"/>
      <c r="H61" s="78"/>
      <c r="I61" s="78"/>
      <c r="J61" s="74"/>
      <c r="K61" s="40"/>
    </row>
    <row r="62" spans="1:26" x14ac:dyDescent="0.2">
      <c r="A62" s="38"/>
      <c r="B62" s="74"/>
      <c r="C62" s="74"/>
      <c r="D62" s="74"/>
      <c r="E62" s="77"/>
      <c r="F62" s="74"/>
      <c r="G62" s="74"/>
      <c r="H62" s="78"/>
      <c r="I62" s="78"/>
      <c r="J62" s="74"/>
      <c r="K62" s="40"/>
    </row>
    <row r="63" spans="1:26" ht="16.5" thickBot="1" x14ac:dyDescent="0.25">
      <c r="A63" s="133" t="str">
        <f>G18</f>
        <v>БУКОВА О.Ю.. (IК, г. Пенза)</v>
      </c>
      <c r="B63" s="134"/>
      <c r="C63" s="134"/>
      <c r="D63" s="134"/>
      <c r="E63" s="134" t="str">
        <f>G17</f>
        <v>ДЫШАКОВ А.С. (ВК, г. Москва)</v>
      </c>
      <c r="F63" s="134"/>
      <c r="G63" s="134"/>
      <c r="H63" s="134"/>
      <c r="I63" s="134" t="str">
        <f>G19</f>
        <v>КОЧЕТКОВ Д.А. (ВК, г. Саранск)</v>
      </c>
      <c r="J63" s="134"/>
      <c r="K63" s="135"/>
    </row>
    <row r="64" spans="1:26" s="16" customFormat="1" ht="13.5" thickTop="1" x14ac:dyDescent="0.2">
      <c r="A64" s="2"/>
      <c r="B64" s="39"/>
      <c r="C64" s="39"/>
      <c r="D64" s="2"/>
      <c r="F64" s="2"/>
      <c r="G64" s="2"/>
      <c r="H64" s="34"/>
      <c r="I64" s="3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9" s="53" customFormat="1" ht="18.75" x14ac:dyDescent="0.2">
      <c r="B65" s="54"/>
      <c r="C65" s="54"/>
      <c r="E65" s="55"/>
      <c r="H65" s="56"/>
      <c r="I65" s="56"/>
    </row>
    <row r="66" spans="1:9" ht="21" x14ac:dyDescent="0.2">
      <c r="A66" s="51"/>
      <c r="B66" s="51"/>
      <c r="C66" s="52"/>
      <c r="D66" s="126"/>
      <c r="E66" s="126"/>
      <c r="F66" s="126"/>
      <c r="G66" s="126"/>
    </row>
    <row r="67" spans="1:9" ht="18.75" x14ac:dyDescent="0.2">
      <c r="D67" s="53"/>
    </row>
  </sheetData>
  <autoFilter ref="A21:G46">
    <sortState ref="A24:G82">
      <sortCondition ref="A21:A22"/>
    </sortState>
  </autoFilter>
  <sortState ref="A23:G37">
    <sortCondition ref="A23:A37"/>
  </sortState>
  <mergeCells count="3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I22"/>
    <mergeCell ref="J21:J22"/>
    <mergeCell ref="K21:K22"/>
    <mergeCell ref="H23:I23"/>
    <mergeCell ref="D66:G66"/>
    <mergeCell ref="A48:D48"/>
    <mergeCell ref="G48:K48"/>
    <mergeCell ref="A57:D57"/>
    <mergeCell ref="E57:H57"/>
    <mergeCell ref="I57:K57"/>
    <mergeCell ref="A63:D63"/>
    <mergeCell ref="E63:H63"/>
    <mergeCell ref="I63:K6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D33" sqref="D33"/>
    </sheetView>
  </sheetViews>
  <sheetFormatPr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</cols>
  <sheetData>
    <row r="1" spans="1:11" ht="2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2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2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ht="2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21.75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1" ht="19.5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8.75" x14ac:dyDescent="0.2">
      <c r="A10" s="140" t="s">
        <v>53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.75" x14ac:dyDescent="0.2">
      <c r="A11" s="140" t="s">
        <v>83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15.75" x14ac:dyDescent="0.2">
      <c r="A13" s="143" t="s">
        <v>57</v>
      </c>
      <c r="B13" s="144"/>
      <c r="C13" s="144"/>
      <c r="D13" s="144"/>
      <c r="E13" s="4"/>
      <c r="F13" s="120" t="s">
        <v>65</v>
      </c>
      <c r="G13" s="120"/>
      <c r="H13" s="19"/>
      <c r="I13" s="19"/>
      <c r="J13" s="5"/>
      <c r="K13" s="6" t="s">
        <v>52</v>
      </c>
    </row>
    <row r="14" spans="1:11" ht="15.75" x14ac:dyDescent="0.2">
      <c r="A14" s="145" t="s">
        <v>85</v>
      </c>
      <c r="B14" s="146"/>
      <c r="C14" s="146"/>
      <c r="D14" s="146"/>
      <c r="E14" s="7"/>
      <c r="F14" s="44" t="s">
        <v>66</v>
      </c>
      <c r="G14" s="44"/>
      <c r="H14" s="20"/>
      <c r="I14" s="20"/>
      <c r="J14" s="8"/>
      <c r="K14" s="9" t="s">
        <v>82</v>
      </c>
    </row>
    <row r="15" spans="1:11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11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14.25" thickTop="1" thickBot="1" x14ac:dyDescent="0.25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ht="13.5" thickTop="1" x14ac:dyDescent="0.2">
      <c r="A21" s="163" t="s">
        <v>4</v>
      </c>
      <c r="B21" s="165" t="s">
        <v>8</v>
      </c>
      <c r="C21" s="165" t="s">
        <v>23</v>
      </c>
      <c r="D21" s="165" t="s">
        <v>1</v>
      </c>
      <c r="E21" s="166" t="s">
        <v>22</v>
      </c>
      <c r="F21" s="165" t="s">
        <v>5</v>
      </c>
      <c r="G21" s="167" t="s">
        <v>27</v>
      </c>
      <c r="H21" s="127" t="s">
        <v>41</v>
      </c>
      <c r="I21" s="128"/>
      <c r="J21" s="168" t="s">
        <v>18</v>
      </c>
      <c r="K21" s="170" t="s">
        <v>9</v>
      </c>
    </row>
    <row r="22" spans="1:11" ht="13.5" thickBot="1" x14ac:dyDescent="0.25">
      <c r="A22" s="164"/>
      <c r="B22" s="183"/>
      <c r="C22" s="183"/>
      <c r="D22" s="183"/>
      <c r="E22" s="184"/>
      <c r="F22" s="183"/>
      <c r="G22" s="185"/>
      <c r="H22" s="186"/>
      <c r="I22" s="187"/>
      <c r="J22" s="169"/>
      <c r="K22" s="171"/>
    </row>
    <row r="23" spans="1:11" x14ac:dyDescent="0.2">
      <c r="A23" s="92">
        <v>1</v>
      </c>
      <c r="B23" s="188" t="s">
        <v>152</v>
      </c>
      <c r="C23" s="188">
        <v>10079505123</v>
      </c>
      <c r="D23" s="188" t="s">
        <v>153</v>
      </c>
      <c r="E23" s="189">
        <v>38593</v>
      </c>
      <c r="F23" s="188" t="s">
        <v>17</v>
      </c>
      <c r="G23" s="188" t="s">
        <v>88</v>
      </c>
      <c r="H23" s="179"/>
      <c r="I23" s="180"/>
      <c r="J23" s="93"/>
      <c r="K23" s="94"/>
    </row>
    <row r="24" spans="1:11" x14ac:dyDescent="0.2">
      <c r="A24" s="92">
        <v>2</v>
      </c>
      <c r="B24" s="188" t="s">
        <v>154</v>
      </c>
      <c r="C24" s="188">
        <v>10089460252</v>
      </c>
      <c r="D24" s="188" t="s">
        <v>155</v>
      </c>
      <c r="E24" s="189">
        <v>38505</v>
      </c>
      <c r="F24" s="188" t="s">
        <v>20</v>
      </c>
      <c r="G24" s="188" t="s">
        <v>26</v>
      </c>
      <c r="H24" s="114"/>
      <c r="I24" s="115"/>
      <c r="J24" s="93"/>
      <c r="K24" s="94"/>
    </row>
    <row r="25" spans="1:11" x14ac:dyDescent="0.2">
      <c r="A25" s="92">
        <v>3</v>
      </c>
      <c r="B25" s="188" t="s">
        <v>156</v>
      </c>
      <c r="C25" s="188">
        <v>10112948194</v>
      </c>
      <c r="D25" s="188" t="s">
        <v>157</v>
      </c>
      <c r="E25" s="189">
        <v>38826</v>
      </c>
      <c r="F25" s="188" t="s">
        <v>76</v>
      </c>
      <c r="G25" s="188" t="s">
        <v>40</v>
      </c>
      <c r="H25" s="114"/>
      <c r="I25" s="115"/>
      <c r="J25" s="93"/>
      <c r="K25" s="94"/>
    </row>
    <row r="26" spans="1:11" x14ac:dyDescent="0.2">
      <c r="A26" s="92">
        <v>4</v>
      </c>
      <c r="B26" s="188" t="s">
        <v>158</v>
      </c>
      <c r="C26" s="188">
        <v>10075648664</v>
      </c>
      <c r="D26" s="188" t="s">
        <v>159</v>
      </c>
      <c r="E26" s="189">
        <v>38663</v>
      </c>
      <c r="F26" s="188" t="s">
        <v>76</v>
      </c>
      <c r="G26" s="188" t="s">
        <v>138</v>
      </c>
      <c r="H26" s="114"/>
      <c r="I26" s="115"/>
      <c r="J26" s="93"/>
      <c r="K26" s="94"/>
    </row>
    <row r="27" spans="1:11" x14ac:dyDescent="0.2">
      <c r="A27" s="92">
        <v>5</v>
      </c>
      <c r="B27" s="188" t="s">
        <v>160</v>
      </c>
      <c r="C27" s="188">
        <v>10075130322</v>
      </c>
      <c r="D27" s="188" t="s">
        <v>161</v>
      </c>
      <c r="E27" s="189">
        <v>38413</v>
      </c>
      <c r="F27" s="188" t="s">
        <v>17</v>
      </c>
      <c r="G27" s="188" t="s">
        <v>40</v>
      </c>
      <c r="H27" s="114"/>
      <c r="I27" s="115"/>
      <c r="J27" s="93"/>
      <c r="K27" s="94"/>
    </row>
    <row r="28" spans="1:11" x14ac:dyDescent="0.2">
      <c r="A28" s="92">
        <v>6</v>
      </c>
      <c r="B28" s="188" t="s">
        <v>162</v>
      </c>
      <c r="C28" s="188">
        <v>10094892353</v>
      </c>
      <c r="D28" s="188" t="s">
        <v>163</v>
      </c>
      <c r="E28" s="189">
        <v>38858</v>
      </c>
      <c r="F28" s="188" t="s">
        <v>20</v>
      </c>
      <c r="G28" s="188" t="s">
        <v>40</v>
      </c>
      <c r="H28" s="114"/>
      <c r="I28" s="115"/>
      <c r="J28" s="93"/>
      <c r="K28" s="94"/>
    </row>
    <row r="29" spans="1:11" x14ac:dyDescent="0.2">
      <c r="A29" s="92">
        <v>7</v>
      </c>
      <c r="B29" s="188" t="s">
        <v>164</v>
      </c>
      <c r="C29" s="188">
        <v>10076777096</v>
      </c>
      <c r="D29" s="188" t="s">
        <v>165</v>
      </c>
      <c r="E29" s="189">
        <v>38637</v>
      </c>
      <c r="F29" s="188" t="s">
        <v>20</v>
      </c>
      <c r="G29" s="188" t="s">
        <v>40</v>
      </c>
      <c r="H29" s="114"/>
      <c r="I29" s="115"/>
      <c r="J29" s="93"/>
      <c r="K29" s="94"/>
    </row>
    <row r="30" spans="1:11" x14ac:dyDescent="0.2">
      <c r="A30" s="92">
        <v>8</v>
      </c>
      <c r="B30" s="188" t="s">
        <v>75</v>
      </c>
      <c r="C30" s="188">
        <v>10112822195</v>
      </c>
      <c r="D30" s="188" t="s">
        <v>166</v>
      </c>
      <c r="E30" s="189">
        <v>38650</v>
      </c>
      <c r="F30" s="188" t="s">
        <v>20</v>
      </c>
      <c r="G30" s="188" t="s">
        <v>40</v>
      </c>
      <c r="H30" s="114"/>
      <c r="I30" s="115"/>
      <c r="J30" s="93"/>
      <c r="K30" s="94"/>
    </row>
    <row r="31" spans="1:11" ht="16.5" thickBot="1" x14ac:dyDescent="0.25">
      <c r="A31" s="26"/>
      <c r="B31" s="27"/>
      <c r="C31" s="27"/>
      <c r="D31" s="1"/>
      <c r="E31" s="28"/>
      <c r="F31" s="17"/>
      <c r="G31" s="17"/>
      <c r="H31" s="29"/>
      <c r="I31" s="29"/>
      <c r="J31" s="30"/>
      <c r="K31" s="30"/>
    </row>
    <row r="32" spans="1:11" ht="15.75" thickTop="1" x14ac:dyDescent="0.2">
      <c r="A32" s="136" t="s">
        <v>3</v>
      </c>
      <c r="B32" s="137"/>
      <c r="C32" s="137"/>
      <c r="D32" s="137"/>
      <c r="E32" s="57"/>
      <c r="F32" s="57"/>
      <c r="G32" s="138" t="s">
        <v>25</v>
      </c>
      <c r="H32" s="138"/>
      <c r="I32" s="137"/>
      <c r="J32" s="138"/>
      <c r="K32" s="139"/>
    </row>
    <row r="33" spans="1:11" x14ac:dyDescent="0.2">
      <c r="A33" s="71" t="s">
        <v>35</v>
      </c>
      <c r="B33" s="24"/>
      <c r="C33" s="24"/>
      <c r="D33" s="72"/>
      <c r="E33" s="32"/>
      <c r="F33" s="69"/>
      <c r="G33" s="31" t="s">
        <v>21</v>
      </c>
      <c r="H33" s="65">
        <f t="array" ref="H33">SUM(1/COUNTIF(G23:G30,G23:G30))</f>
        <v>4.0000000000000009</v>
      </c>
      <c r="I33" s="79"/>
      <c r="J33" s="48" t="s">
        <v>19</v>
      </c>
      <c r="K33" s="82">
        <f>COUNTIF(F23:F30,"ЗМС")</f>
        <v>0</v>
      </c>
    </row>
    <row r="34" spans="1:11" x14ac:dyDescent="0.2">
      <c r="A34" s="71" t="s">
        <v>36</v>
      </c>
      <c r="B34" s="24"/>
      <c r="C34" s="24"/>
      <c r="D34" s="72"/>
      <c r="E34" s="73"/>
      <c r="F34" s="70"/>
      <c r="G34" s="33" t="s">
        <v>50</v>
      </c>
      <c r="H34" s="64">
        <f>H35+H38</f>
        <v>8</v>
      </c>
      <c r="I34" s="67"/>
      <c r="J34" s="48" t="s">
        <v>15</v>
      </c>
      <c r="K34" s="82">
        <f>COUNTIF(F23:F30,"МСМК")</f>
        <v>0</v>
      </c>
    </row>
    <row r="35" spans="1:11" x14ac:dyDescent="0.2">
      <c r="A35" s="71" t="s">
        <v>37</v>
      </c>
      <c r="B35" s="24"/>
      <c r="C35" s="24"/>
      <c r="D35" s="72"/>
      <c r="E35" s="73"/>
      <c r="F35" s="70"/>
      <c r="G35" s="33" t="s">
        <v>51</v>
      </c>
      <c r="H35" s="64">
        <f>H36+H37+H39</f>
        <v>8</v>
      </c>
      <c r="I35" s="67"/>
      <c r="J35" s="48" t="s">
        <v>17</v>
      </c>
      <c r="K35" s="82">
        <f>COUNTIF(F23:F30,"МС")</f>
        <v>2</v>
      </c>
    </row>
    <row r="36" spans="1:11" x14ac:dyDescent="0.2">
      <c r="A36" s="71" t="s">
        <v>38</v>
      </c>
      <c r="B36" s="24"/>
      <c r="C36" s="24"/>
      <c r="D36" s="72"/>
      <c r="E36" s="73"/>
      <c r="F36" s="70"/>
      <c r="G36" s="33" t="s">
        <v>45</v>
      </c>
      <c r="H36" s="65">
        <f>COUNT(A23:A30)</f>
        <v>8</v>
      </c>
      <c r="I36" s="66"/>
      <c r="J36" s="48" t="s">
        <v>20</v>
      </c>
      <c r="K36" s="82">
        <f>COUNTIF(F23:F30,"КМС")</f>
        <v>4</v>
      </c>
    </row>
    <row r="37" spans="1:11" x14ac:dyDescent="0.2">
      <c r="A37" s="71"/>
      <c r="B37" s="24"/>
      <c r="C37" s="24"/>
      <c r="D37" s="72"/>
      <c r="E37" s="73"/>
      <c r="F37" s="70"/>
      <c r="G37" s="33" t="s">
        <v>46</v>
      </c>
      <c r="H37" s="65">
        <f>COUNTIF(A23:A30,"НФ")</f>
        <v>0</v>
      </c>
      <c r="I37" s="66"/>
      <c r="J37" s="119" t="s">
        <v>76</v>
      </c>
      <c r="K37" s="82">
        <f>COUNTIF(F23:F30,"1 сп.р.")</f>
        <v>2</v>
      </c>
    </row>
    <row r="38" spans="1:11" x14ac:dyDescent="0.2">
      <c r="A38" s="71"/>
      <c r="B38" s="24"/>
      <c r="C38" s="24"/>
      <c r="D38" s="72"/>
      <c r="E38" s="73"/>
      <c r="F38" s="70"/>
      <c r="G38" s="33" t="s">
        <v>47</v>
      </c>
      <c r="H38" s="50">
        <f>COUNTIF(A23:A30,"НС")</f>
        <v>0</v>
      </c>
      <c r="I38" s="68"/>
      <c r="J38" s="118" t="s">
        <v>78</v>
      </c>
      <c r="K38" s="83">
        <f>COUNTIF(F23:F30,"2 сп.р.")</f>
        <v>0</v>
      </c>
    </row>
    <row r="39" spans="1:11" x14ac:dyDescent="0.2">
      <c r="A39" s="71"/>
      <c r="B39" s="24"/>
      <c r="C39" s="24"/>
      <c r="D39" s="72"/>
      <c r="E39" s="35"/>
      <c r="F39" s="80"/>
      <c r="G39" s="33" t="s">
        <v>48</v>
      </c>
      <c r="H39" s="50">
        <f>COUNTIF(A23:A30,"ДСКВ")</f>
        <v>0</v>
      </c>
      <c r="I39" s="81"/>
      <c r="J39" s="117" t="s">
        <v>77</v>
      </c>
      <c r="K39" s="82">
        <f>COUNTIF(F23:F30,"3 сп.р.")</f>
        <v>0</v>
      </c>
    </row>
    <row r="40" spans="1:11" x14ac:dyDescent="0.2">
      <c r="A40" s="36"/>
      <c r="B40" s="74"/>
      <c r="C40" s="74"/>
      <c r="D40" s="73"/>
      <c r="E40" s="75"/>
      <c r="F40" s="73"/>
      <c r="G40" s="73"/>
      <c r="H40" s="76"/>
      <c r="I40" s="76"/>
      <c r="J40" s="73"/>
      <c r="K40" s="37"/>
    </row>
    <row r="41" spans="1:11" ht="15.75" x14ac:dyDescent="0.2">
      <c r="A41" s="129" t="s">
        <v>2</v>
      </c>
      <c r="B41" s="130"/>
      <c r="C41" s="130"/>
      <c r="D41" s="130"/>
      <c r="E41" s="131" t="s">
        <v>7</v>
      </c>
      <c r="F41" s="131"/>
      <c r="G41" s="131"/>
      <c r="H41" s="131"/>
      <c r="I41" s="131" t="s">
        <v>39</v>
      </c>
      <c r="J41" s="131"/>
      <c r="K41" s="132"/>
    </row>
    <row r="42" spans="1:11" x14ac:dyDescent="0.2">
      <c r="A42" s="36"/>
      <c r="B42" s="73"/>
      <c r="C42" s="73"/>
      <c r="D42" s="73"/>
      <c r="E42" s="73"/>
      <c r="F42" s="32"/>
      <c r="G42" s="32"/>
      <c r="H42" s="32"/>
      <c r="I42" s="32"/>
      <c r="J42" s="32"/>
      <c r="K42" s="41"/>
    </row>
    <row r="43" spans="1:11" x14ac:dyDescent="0.2">
      <c r="A43" s="38"/>
      <c r="B43" s="74"/>
      <c r="C43" s="74"/>
      <c r="D43" s="74"/>
      <c r="E43" s="77"/>
      <c r="F43" s="74"/>
      <c r="G43" s="74"/>
      <c r="H43" s="78"/>
      <c r="I43" s="78"/>
      <c r="J43" s="74"/>
      <c r="K43" s="40"/>
    </row>
    <row r="44" spans="1:11" x14ac:dyDescent="0.2">
      <c r="A44" s="38"/>
      <c r="B44" s="74"/>
      <c r="C44" s="74"/>
      <c r="D44" s="74"/>
      <c r="E44" s="77"/>
      <c r="F44" s="74"/>
      <c r="G44" s="74"/>
      <c r="H44" s="78"/>
      <c r="I44" s="78"/>
      <c r="J44" s="74"/>
      <c r="K44" s="40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ht="16.5" thickBot="1" x14ac:dyDescent="0.25">
      <c r="A47" s="133" t="str">
        <f>G18</f>
        <v>БУКОВА О.Ю.. (IК, г. Пенза)</v>
      </c>
      <c r="B47" s="134"/>
      <c r="C47" s="134"/>
      <c r="D47" s="134"/>
      <c r="E47" s="134" t="str">
        <f>G17</f>
        <v>ДЫШАКОВ А.С. (ВК, г. Москва)</v>
      </c>
      <c r="F47" s="134"/>
      <c r="G47" s="134"/>
      <c r="H47" s="134"/>
      <c r="I47" s="134" t="str">
        <f>G19</f>
        <v>КОЧЕТКОВ Д.А. (ВК, г. Саранск)</v>
      </c>
      <c r="J47" s="134"/>
      <c r="K47" s="135"/>
    </row>
    <row r="48" spans="1:11" ht="13.5" thickTop="1" x14ac:dyDescent="0.2"/>
    <row r="49" spans="1:11" ht="18.75" x14ac:dyDescent="0.2">
      <c r="A49" s="53"/>
      <c r="B49" s="54"/>
      <c r="C49" s="54"/>
      <c r="D49" s="53"/>
      <c r="E49" s="55"/>
      <c r="F49" s="53"/>
      <c r="G49" s="53"/>
      <c r="H49" s="56"/>
      <c r="I49" s="56"/>
      <c r="J49" s="53"/>
      <c r="K49" s="53"/>
    </row>
    <row r="50" spans="1:11" ht="21" x14ac:dyDescent="0.2">
      <c r="A50" s="51"/>
      <c r="B50" s="51"/>
      <c r="C50" s="52"/>
      <c r="D50" s="126"/>
      <c r="E50" s="126"/>
      <c r="F50" s="126"/>
      <c r="G50" s="126"/>
    </row>
    <row r="51" spans="1:11" ht="18.75" x14ac:dyDescent="0.2">
      <c r="D51" s="53"/>
    </row>
  </sheetData>
  <mergeCells count="36">
    <mergeCell ref="A47:D47"/>
    <mergeCell ref="E47:H47"/>
    <mergeCell ref="I47:K47"/>
    <mergeCell ref="D50:G50"/>
    <mergeCell ref="A32:D32"/>
    <mergeCell ref="G32:K32"/>
    <mergeCell ref="A41:D41"/>
    <mergeCell ref="E41:H41"/>
    <mergeCell ref="I41:K41"/>
    <mergeCell ref="G21:G22"/>
    <mergeCell ref="H21:I22"/>
    <mergeCell ref="J21:J22"/>
    <mergeCell ref="K21:K22"/>
    <mergeCell ref="H23:I23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9" workbookViewId="0">
      <selection activeCell="E29" sqref="E29"/>
    </sheetView>
  </sheetViews>
  <sheetFormatPr defaultRowHeight="12.75" x14ac:dyDescent="0.2"/>
  <cols>
    <col min="1" max="1" width="7" style="2" customWidth="1"/>
    <col min="2" max="2" width="7.85546875" style="39" customWidth="1"/>
    <col min="3" max="3" width="14.7109375" style="39" customWidth="1"/>
    <col min="4" max="4" width="23.5703125" style="2" customWidth="1"/>
    <col min="5" max="5" width="11.7109375" style="16" customWidth="1"/>
    <col min="6" max="6" width="10.28515625" style="2" customWidth="1"/>
    <col min="7" max="7" width="28.28515625" style="2" customWidth="1"/>
    <col min="8" max="9" width="15.28515625" style="34" customWidth="1"/>
    <col min="10" max="10" width="15.28515625" style="2" customWidth="1"/>
    <col min="11" max="11" width="18.7109375" style="2" customWidth="1"/>
  </cols>
  <sheetData>
    <row r="1" spans="1:11" ht="21" x14ac:dyDescent="0.2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1" x14ac:dyDescent="0.2">
      <c r="A2" s="162" t="s">
        <v>28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21" x14ac:dyDescent="0.2">
      <c r="A3" s="162" t="s">
        <v>54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21" x14ac:dyDescent="0.2">
      <c r="A4" s="162" t="s">
        <v>55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1" ht="21" x14ac:dyDescent="0.2">
      <c r="A5" s="162" t="s">
        <v>56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28.5" x14ac:dyDescent="0.2">
      <c r="A6" s="156" t="s">
        <v>79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ht="21" x14ac:dyDescent="0.2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21.75" thickBot="1" x14ac:dyDescent="0.25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1" ht="19.5" thickTop="1" x14ac:dyDescent="0.2">
      <c r="A9" s="159" t="s">
        <v>16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8.75" x14ac:dyDescent="0.2">
      <c r="A10" s="140" t="s">
        <v>53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.75" x14ac:dyDescent="0.2">
      <c r="A11" s="140" t="s">
        <v>84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">
      <c r="A12" s="153" t="s">
        <v>24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15.75" x14ac:dyDescent="0.2">
      <c r="A13" s="143" t="s">
        <v>57</v>
      </c>
      <c r="B13" s="144"/>
      <c r="C13" s="144"/>
      <c r="D13" s="144"/>
      <c r="E13" s="4"/>
      <c r="F13" s="120" t="s">
        <v>65</v>
      </c>
      <c r="G13" s="120"/>
      <c r="H13" s="19"/>
      <c r="I13" s="19"/>
      <c r="J13" s="5"/>
      <c r="K13" s="6" t="s">
        <v>52</v>
      </c>
    </row>
    <row r="14" spans="1:11" ht="15.75" x14ac:dyDescent="0.2">
      <c r="A14" s="145" t="s">
        <v>85</v>
      </c>
      <c r="B14" s="146"/>
      <c r="C14" s="146"/>
      <c r="D14" s="146"/>
      <c r="E14" s="7"/>
      <c r="F14" s="44" t="s">
        <v>66</v>
      </c>
      <c r="G14" s="44"/>
      <c r="H14" s="20"/>
      <c r="I14" s="20"/>
      <c r="J14" s="8"/>
      <c r="K14" s="9" t="s">
        <v>82</v>
      </c>
    </row>
    <row r="15" spans="1:11" ht="15" x14ac:dyDescent="0.2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11" ht="15" x14ac:dyDescent="0.2">
      <c r="A16" s="21" t="s">
        <v>12</v>
      </c>
      <c r="B16" s="10"/>
      <c r="C16" s="10"/>
      <c r="D16" s="22"/>
      <c r="E16" s="23"/>
      <c r="F16" s="22"/>
      <c r="G16" s="22"/>
      <c r="H16" s="58" t="s">
        <v>30</v>
      </c>
      <c r="I16" s="59"/>
      <c r="J16" s="59"/>
      <c r="K16" s="60"/>
    </row>
    <row r="17" spans="1:11" ht="30" x14ac:dyDescent="0.2">
      <c r="A17" s="21" t="s">
        <v>13</v>
      </c>
      <c r="B17" s="10"/>
      <c r="C17" s="10"/>
      <c r="D17" s="11"/>
      <c r="E17" s="43"/>
      <c r="F17" s="24"/>
      <c r="G17" s="61" t="s">
        <v>61</v>
      </c>
      <c r="H17" s="58" t="s">
        <v>32</v>
      </c>
      <c r="I17" s="59"/>
      <c r="J17" s="59"/>
      <c r="K17" s="84" t="s">
        <v>33</v>
      </c>
    </row>
    <row r="18" spans="1:11" ht="15" x14ac:dyDescent="0.2">
      <c r="A18" s="21" t="s">
        <v>14</v>
      </c>
      <c r="B18" s="10"/>
      <c r="C18" s="10"/>
      <c r="D18" s="11"/>
      <c r="E18" s="43"/>
      <c r="F18" s="24"/>
      <c r="G18" s="61" t="s">
        <v>62</v>
      </c>
      <c r="H18" s="58" t="s">
        <v>34</v>
      </c>
      <c r="I18" s="59"/>
      <c r="J18" s="59"/>
      <c r="K18" s="84" t="s">
        <v>64</v>
      </c>
    </row>
    <row r="19" spans="1:11" ht="30.75" thickBot="1" x14ac:dyDescent="0.25">
      <c r="A19" s="21" t="s">
        <v>10</v>
      </c>
      <c r="B19" s="45"/>
      <c r="C19" s="45"/>
      <c r="D19" s="24"/>
      <c r="F19" s="47"/>
      <c r="G19" s="62" t="s">
        <v>63</v>
      </c>
      <c r="H19" s="46" t="s">
        <v>31</v>
      </c>
      <c r="I19" s="63"/>
      <c r="J19" s="42"/>
      <c r="K19" s="85">
        <v>1</v>
      </c>
    </row>
    <row r="20" spans="1:11" ht="14.25" thickTop="1" thickBot="1" x14ac:dyDescent="0.25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ht="13.5" thickTop="1" x14ac:dyDescent="0.2">
      <c r="A21" s="163" t="s">
        <v>4</v>
      </c>
      <c r="B21" s="165" t="s">
        <v>8</v>
      </c>
      <c r="C21" s="165" t="s">
        <v>23</v>
      </c>
      <c r="D21" s="165" t="s">
        <v>1</v>
      </c>
      <c r="E21" s="166" t="s">
        <v>22</v>
      </c>
      <c r="F21" s="165" t="s">
        <v>5</v>
      </c>
      <c r="G21" s="167" t="s">
        <v>27</v>
      </c>
      <c r="H21" s="127" t="s">
        <v>41</v>
      </c>
      <c r="I21" s="128"/>
      <c r="J21" s="168" t="s">
        <v>18</v>
      </c>
      <c r="K21" s="170" t="s">
        <v>9</v>
      </c>
    </row>
    <row r="22" spans="1:11" ht="13.5" thickBot="1" x14ac:dyDescent="0.25">
      <c r="A22" s="164"/>
      <c r="B22" s="183"/>
      <c r="C22" s="183"/>
      <c r="D22" s="183"/>
      <c r="E22" s="184"/>
      <c r="F22" s="183"/>
      <c r="G22" s="185"/>
      <c r="H22" s="186"/>
      <c r="I22" s="187"/>
      <c r="J22" s="169"/>
      <c r="K22" s="171"/>
    </row>
    <row r="23" spans="1:11" x14ac:dyDescent="0.2">
      <c r="A23" s="92">
        <v>1</v>
      </c>
      <c r="B23" s="188" t="s">
        <v>167</v>
      </c>
      <c r="C23" s="188">
        <v>10034965955</v>
      </c>
      <c r="D23" s="188" t="s">
        <v>168</v>
      </c>
      <c r="E23" s="189">
        <v>39038</v>
      </c>
      <c r="F23" s="188" t="s">
        <v>20</v>
      </c>
      <c r="G23" s="188" t="s">
        <v>40</v>
      </c>
      <c r="H23" s="179"/>
      <c r="I23" s="180"/>
      <c r="J23" s="93"/>
      <c r="K23" s="94"/>
    </row>
    <row r="24" spans="1:11" x14ac:dyDescent="0.2">
      <c r="A24" s="92">
        <v>2</v>
      </c>
      <c r="B24" s="188" t="s">
        <v>169</v>
      </c>
      <c r="C24" s="188">
        <v>10081092485</v>
      </c>
      <c r="D24" s="188" t="s">
        <v>170</v>
      </c>
      <c r="E24" s="189">
        <v>38996</v>
      </c>
      <c r="F24" s="188" t="s">
        <v>20</v>
      </c>
      <c r="G24" s="188" t="s">
        <v>40</v>
      </c>
      <c r="H24" s="114"/>
      <c r="I24" s="115"/>
      <c r="J24" s="93"/>
      <c r="K24" s="94"/>
    </row>
    <row r="25" spans="1:11" x14ac:dyDescent="0.2">
      <c r="A25" s="92">
        <v>3</v>
      </c>
      <c r="B25" s="188" t="s">
        <v>171</v>
      </c>
      <c r="C25" s="188">
        <v>10077036774</v>
      </c>
      <c r="D25" s="188" t="s">
        <v>172</v>
      </c>
      <c r="E25" s="189">
        <v>38498</v>
      </c>
      <c r="F25" s="188" t="s">
        <v>20</v>
      </c>
      <c r="G25" s="188" t="s">
        <v>40</v>
      </c>
      <c r="H25" s="114"/>
      <c r="I25" s="115"/>
      <c r="J25" s="93"/>
      <c r="K25" s="94"/>
    </row>
    <row r="26" spans="1:11" x14ac:dyDescent="0.2">
      <c r="A26" s="92">
        <v>4</v>
      </c>
      <c r="B26" s="188" t="s">
        <v>67</v>
      </c>
      <c r="C26" s="188">
        <v>10076942909</v>
      </c>
      <c r="D26" s="188" t="s">
        <v>173</v>
      </c>
      <c r="E26" s="189">
        <v>39015</v>
      </c>
      <c r="F26" s="188" t="s">
        <v>76</v>
      </c>
      <c r="G26" s="188" t="s">
        <v>40</v>
      </c>
      <c r="H26" s="114"/>
      <c r="I26" s="115"/>
      <c r="J26" s="93"/>
      <c r="K26" s="94"/>
    </row>
    <row r="27" spans="1:11" x14ac:dyDescent="0.2">
      <c r="A27" s="92">
        <v>5</v>
      </c>
      <c r="B27" s="188" t="s">
        <v>68</v>
      </c>
      <c r="C27" s="188">
        <v>10080635676</v>
      </c>
      <c r="D27" s="188" t="s">
        <v>174</v>
      </c>
      <c r="E27" s="189">
        <v>38567</v>
      </c>
      <c r="F27" s="188" t="s">
        <v>20</v>
      </c>
      <c r="G27" s="188" t="s">
        <v>26</v>
      </c>
      <c r="H27" s="114"/>
      <c r="I27" s="115"/>
      <c r="J27" s="93"/>
      <c r="K27" s="94"/>
    </row>
    <row r="28" spans="1:11" x14ac:dyDescent="0.2">
      <c r="A28" s="92">
        <v>6</v>
      </c>
      <c r="B28" s="188" t="s">
        <v>175</v>
      </c>
      <c r="C28" s="188">
        <v>10094917413</v>
      </c>
      <c r="D28" s="188" t="s">
        <v>176</v>
      </c>
      <c r="E28" s="189">
        <v>38932</v>
      </c>
      <c r="F28" s="188" t="s">
        <v>76</v>
      </c>
      <c r="G28" s="188" t="s">
        <v>40</v>
      </c>
      <c r="H28" s="114"/>
      <c r="I28" s="115"/>
      <c r="J28" s="93"/>
      <c r="K28" s="94"/>
    </row>
    <row r="29" spans="1:11" x14ac:dyDescent="0.2">
      <c r="A29" s="92">
        <v>7</v>
      </c>
      <c r="B29" s="188" t="s">
        <v>177</v>
      </c>
      <c r="C29" s="188">
        <v>10079505527</v>
      </c>
      <c r="D29" s="188" t="s">
        <v>178</v>
      </c>
      <c r="E29" s="189">
        <v>38531</v>
      </c>
      <c r="F29" s="188" t="s">
        <v>20</v>
      </c>
      <c r="G29" s="188" t="s">
        <v>40</v>
      </c>
      <c r="H29" s="114"/>
      <c r="I29" s="115"/>
      <c r="J29" s="93"/>
      <c r="K29" s="94"/>
    </row>
    <row r="30" spans="1:11" x14ac:dyDescent="0.2">
      <c r="A30" s="92">
        <v>8</v>
      </c>
      <c r="B30" s="188" t="s">
        <v>122</v>
      </c>
      <c r="C30" s="188">
        <v>10080986088</v>
      </c>
      <c r="D30" s="188" t="s">
        <v>179</v>
      </c>
      <c r="E30" s="189">
        <v>38701</v>
      </c>
      <c r="F30" s="188" t="s">
        <v>20</v>
      </c>
      <c r="G30" s="188" t="s">
        <v>40</v>
      </c>
      <c r="H30" s="114"/>
      <c r="I30" s="115"/>
      <c r="J30" s="93"/>
      <c r="K30" s="94"/>
    </row>
    <row r="31" spans="1:11" x14ac:dyDescent="0.2">
      <c r="A31" s="92">
        <v>9</v>
      </c>
      <c r="B31" s="188" t="s">
        <v>180</v>
      </c>
      <c r="C31" s="188">
        <v>10058962240</v>
      </c>
      <c r="D31" s="188" t="s">
        <v>181</v>
      </c>
      <c r="E31" s="189">
        <v>38993</v>
      </c>
      <c r="F31" s="188" t="s">
        <v>76</v>
      </c>
      <c r="G31" s="188" t="s">
        <v>43</v>
      </c>
      <c r="H31" s="114"/>
      <c r="I31" s="115"/>
      <c r="J31" s="93"/>
      <c r="K31" s="94"/>
    </row>
    <row r="32" spans="1:11" x14ac:dyDescent="0.2">
      <c r="A32" s="92">
        <v>10</v>
      </c>
      <c r="B32" s="188" t="s">
        <v>73</v>
      </c>
      <c r="C32" s="188">
        <v>10088936149</v>
      </c>
      <c r="D32" s="188" t="s">
        <v>182</v>
      </c>
      <c r="E32" s="189">
        <v>38761</v>
      </c>
      <c r="F32" s="188" t="s">
        <v>20</v>
      </c>
      <c r="G32" s="188" t="s">
        <v>43</v>
      </c>
      <c r="H32" s="114"/>
      <c r="I32" s="115"/>
      <c r="J32" s="93"/>
      <c r="K32" s="94"/>
    </row>
    <row r="33" spans="1:11" ht="16.5" thickBot="1" x14ac:dyDescent="0.25">
      <c r="A33" s="26"/>
      <c r="B33" s="27"/>
      <c r="C33" s="27"/>
      <c r="D33" s="1"/>
      <c r="E33" s="28"/>
      <c r="F33" s="17"/>
      <c r="G33" s="17"/>
      <c r="H33" s="29"/>
      <c r="I33" s="29"/>
      <c r="J33" s="30"/>
      <c r="K33" s="30"/>
    </row>
    <row r="34" spans="1:11" ht="15.75" thickTop="1" x14ac:dyDescent="0.2">
      <c r="A34" s="136" t="s">
        <v>3</v>
      </c>
      <c r="B34" s="137"/>
      <c r="C34" s="137"/>
      <c r="D34" s="137"/>
      <c r="E34" s="57"/>
      <c r="F34" s="57"/>
      <c r="G34" s="138" t="s">
        <v>25</v>
      </c>
      <c r="H34" s="138"/>
      <c r="I34" s="137"/>
      <c r="J34" s="138"/>
      <c r="K34" s="139"/>
    </row>
    <row r="35" spans="1:11" x14ac:dyDescent="0.2">
      <c r="A35" s="71" t="s">
        <v>35</v>
      </c>
      <c r="B35" s="24"/>
      <c r="C35" s="24"/>
      <c r="D35" s="72"/>
      <c r="E35" s="32"/>
      <c r="F35" s="69"/>
      <c r="G35" s="31" t="s">
        <v>21</v>
      </c>
      <c r="H35" s="65">
        <f t="array" ref="H35">SUM(1/COUNTIF(G23:G32,G23:G32))</f>
        <v>3</v>
      </c>
      <c r="I35" s="79"/>
      <c r="J35" s="48" t="s">
        <v>19</v>
      </c>
      <c r="K35" s="82">
        <f>COUNTIF(F23:F32,"ЗМС")</f>
        <v>0</v>
      </c>
    </row>
    <row r="36" spans="1:11" x14ac:dyDescent="0.2">
      <c r="A36" s="71" t="s">
        <v>36</v>
      </c>
      <c r="B36" s="24"/>
      <c r="C36" s="24"/>
      <c r="D36" s="72"/>
      <c r="E36" s="73"/>
      <c r="F36" s="70"/>
      <c r="G36" s="33" t="s">
        <v>50</v>
      </c>
      <c r="H36" s="64">
        <f>H37+H40</f>
        <v>10</v>
      </c>
      <c r="I36" s="67"/>
      <c r="J36" s="48" t="s">
        <v>15</v>
      </c>
      <c r="K36" s="82">
        <f>COUNTIF(F23:F32,"МСМК")</f>
        <v>0</v>
      </c>
    </row>
    <row r="37" spans="1:11" x14ac:dyDescent="0.2">
      <c r="A37" s="71" t="s">
        <v>37</v>
      </c>
      <c r="B37" s="24"/>
      <c r="C37" s="24"/>
      <c r="D37" s="72"/>
      <c r="E37" s="73"/>
      <c r="F37" s="70"/>
      <c r="G37" s="33" t="s">
        <v>51</v>
      </c>
      <c r="H37" s="64">
        <f>H38+H39+H41</f>
        <v>10</v>
      </c>
      <c r="I37" s="67"/>
      <c r="J37" s="48" t="s">
        <v>17</v>
      </c>
      <c r="K37" s="82">
        <f>COUNTIF(F23:F32,"МС")</f>
        <v>0</v>
      </c>
    </row>
    <row r="38" spans="1:11" x14ac:dyDescent="0.2">
      <c r="A38" s="71" t="s">
        <v>38</v>
      </c>
      <c r="B38" s="24"/>
      <c r="C38" s="24"/>
      <c r="D38" s="72"/>
      <c r="E38" s="73"/>
      <c r="F38" s="70"/>
      <c r="G38" s="33" t="s">
        <v>45</v>
      </c>
      <c r="H38" s="65">
        <f>COUNT(A23:A32)</f>
        <v>10</v>
      </c>
      <c r="I38" s="66"/>
      <c r="J38" s="48" t="s">
        <v>20</v>
      </c>
      <c r="K38" s="82">
        <f>COUNTIF(F23:F32,"КМС")</f>
        <v>7</v>
      </c>
    </row>
    <row r="39" spans="1:11" x14ac:dyDescent="0.2">
      <c r="A39" s="71"/>
      <c r="B39" s="24"/>
      <c r="C39" s="24"/>
      <c r="D39" s="72"/>
      <c r="E39" s="73"/>
      <c r="F39" s="70"/>
      <c r="G39" s="33" t="s">
        <v>46</v>
      </c>
      <c r="H39" s="65">
        <f>COUNTIF(A23:A32,"НФ")</f>
        <v>0</v>
      </c>
      <c r="I39" s="66"/>
      <c r="J39" s="119" t="s">
        <v>76</v>
      </c>
      <c r="K39" s="82">
        <f>COUNTIF(F23:F32,"1 сп.р.")</f>
        <v>3</v>
      </c>
    </row>
    <row r="40" spans="1:11" x14ac:dyDescent="0.2">
      <c r="A40" s="71"/>
      <c r="B40" s="24"/>
      <c r="C40" s="24"/>
      <c r="D40" s="72"/>
      <c r="E40" s="73"/>
      <c r="F40" s="70"/>
      <c r="G40" s="33" t="s">
        <v>47</v>
      </c>
      <c r="H40" s="50">
        <f>COUNTIF(A23:A32,"НС")</f>
        <v>0</v>
      </c>
      <c r="I40" s="68"/>
      <c r="J40" s="118" t="s">
        <v>78</v>
      </c>
      <c r="K40" s="83">
        <f>COUNTIF(F23:F32,"2 сп.р.")</f>
        <v>0</v>
      </c>
    </row>
    <row r="41" spans="1:11" x14ac:dyDescent="0.2">
      <c r="A41" s="71"/>
      <c r="B41" s="24"/>
      <c r="C41" s="24"/>
      <c r="D41" s="72"/>
      <c r="E41" s="35"/>
      <c r="F41" s="80"/>
      <c r="G41" s="33" t="s">
        <v>48</v>
      </c>
      <c r="H41" s="50">
        <f>COUNTIF(A23:A32,"ДСКВ")</f>
        <v>0</v>
      </c>
      <c r="I41" s="81"/>
      <c r="J41" s="117" t="s">
        <v>77</v>
      </c>
      <c r="K41" s="82">
        <f>COUNTIF(F23:F32,"3 сп.р.")</f>
        <v>0</v>
      </c>
    </row>
    <row r="42" spans="1:11" x14ac:dyDescent="0.2">
      <c r="A42" s="36"/>
      <c r="B42" s="74"/>
      <c r="C42" s="74"/>
      <c r="D42" s="73"/>
      <c r="E42" s="75"/>
      <c r="F42" s="73"/>
      <c r="G42" s="73"/>
      <c r="H42" s="76"/>
      <c r="I42" s="76"/>
      <c r="J42" s="73"/>
      <c r="K42" s="37"/>
    </row>
    <row r="43" spans="1:11" ht="15.75" x14ac:dyDescent="0.2">
      <c r="A43" s="129" t="s">
        <v>2</v>
      </c>
      <c r="B43" s="130"/>
      <c r="C43" s="130"/>
      <c r="D43" s="130"/>
      <c r="E43" s="131" t="s">
        <v>7</v>
      </c>
      <c r="F43" s="131"/>
      <c r="G43" s="131"/>
      <c r="H43" s="131"/>
      <c r="I43" s="131" t="s">
        <v>39</v>
      </c>
      <c r="J43" s="131"/>
      <c r="K43" s="132"/>
    </row>
    <row r="44" spans="1:11" x14ac:dyDescent="0.2">
      <c r="A44" s="36"/>
      <c r="B44" s="73"/>
      <c r="C44" s="73"/>
      <c r="D44" s="73"/>
      <c r="E44" s="73"/>
      <c r="F44" s="32"/>
      <c r="G44" s="32"/>
      <c r="H44" s="32"/>
      <c r="I44" s="32"/>
      <c r="J44" s="32"/>
      <c r="K44" s="41"/>
    </row>
    <row r="45" spans="1:11" x14ac:dyDescent="0.2">
      <c r="A45" s="38"/>
      <c r="B45" s="74"/>
      <c r="C45" s="74"/>
      <c r="D45" s="74"/>
      <c r="E45" s="77"/>
      <c r="F45" s="74"/>
      <c r="G45" s="74"/>
      <c r="H45" s="78"/>
      <c r="I45" s="78"/>
      <c r="J45" s="74"/>
      <c r="K45" s="40"/>
    </row>
    <row r="46" spans="1:11" x14ac:dyDescent="0.2">
      <c r="A46" s="38"/>
      <c r="B46" s="74"/>
      <c r="C46" s="74"/>
      <c r="D46" s="74"/>
      <c r="E46" s="77"/>
      <c r="F46" s="74"/>
      <c r="G46" s="74"/>
      <c r="H46" s="78"/>
      <c r="I46" s="78"/>
      <c r="J46" s="74"/>
      <c r="K46" s="40"/>
    </row>
    <row r="47" spans="1:11" x14ac:dyDescent="0.2">
      <c r="A47" s="38"/>
      <c r="B47" s="74"/>
      <c r="C47" s="74"/>
      <c r="D47" s="74"/>
      <c r="E47" s="77"/>
      <c r="F47" s="74"/>
      <c r="G47" s="74"/>
      <c r="H47" s="78"/>
      <c r="I47" s="78"/>
      <c r="J47" s="74"/>
      <c r="K47" s="40"/>
    </row>
    <row r="48" spans="1:11" x14ac:dyDescent="0.2">
      <c r="A48" s="38"/>
      <c r="B48" s="74"/>
      <c r="C48" s="74"/>
      <c r="D48" s="74"/>
      <c r="E48" s="77"/>
      <c r="F48" s="74"/>
      <c r="G48" s="74"/>
      <c r="H48" s="78"/>
      <c r="I48" s="78"/>
      <c r="J48" s="74"/>
      <c r="K48" s="40"/>
    </row>
    <row r="49" spans="1:11" ht="16.5" thickBot="1" x14ac:dyDescent="0.25">
      <c r="A49" s="133" t="str">
        <f>G18</f>
        <v>БУКОВА О.Ю.. (IК, г. Пенза)</v>
      </c>
      <c r="B49" s="134"/>
      <c r="C49" s="134"/>
      <c r="D49" s="134"/>
      <c r="E49" s="134" t="str">
        <f>G17</f>
        <v>ДЫШАКОВ А.С. (ВК, г. Москва)</v>
      </c>
      <c r="F49" s="134"/>
      <c r="G49" s="134"/>
      <c r="H49" s="134"/>
      <c r="I49" s="134" t="str">
        <f>G19</f>
        <v>КОЧЕТКОВ Д.А. (ВК, г. Саранск)</v>
      </c>
      <c r="J49" s="134"/>
      <c r="K49" s="135"/>
    </row>
    <row r="50" spans="1:11" ht="13.5" thickTop="1" x14ac:dyDescent="0.2"/>
    <row r="51" spans="1:11" ht="18.75" x14ac:dyDescent="0.2">
      <c r="A51" s="53"/>
      <c r="B51" s="54"/>
      <c r="C51" s="54"/>
      <c r="D51" s="53"/>
      <c r="E51" s="55"/>
      <c r="F51" s="53"/>
      <c r="G51" s="53"/>
      <c r="H51" s="56"/>
      <c r="I51" s="56"/>
      <c r="J51" s="53"/>
      <c r="K51" s="53"/>
    </row>
    <row r="52" spans="1:11" ht="21" x14ac:dyDescent="0.2">
      <c r="A52" s="51"/>
      <c r="B52" s="51"/>
      <c r="C52" s="52"/>
      <c r="D52" s="126"/>
      <c r="E52" s="126"/>
      <c r="F52" s="126"/>
      <c r="G52" s="126"/>
    </row>
    <row r="53" spans="1:11" ht="18.75" x14ac:dyDescent="0.2">
      <c r="D53" s="53"/>
    </row>
  </sheetData>
  <mergeCells count="36">
    <mergeCell ref="A49:D49"/>
    <mergeCell ref="E49:H49"/>
    <mergeCell ref="I49:K49"/>
    <mergeCell ref="D52:G52"/>
    <mergeCell ref="A34:D34"/>
    <mergeCell ref="G34:K34"/>
    <mergeCell ref="A43:D43"/>
    <mergeCell ref="E43:H43"/>
    <mergeCell ref="I43:K43"/>
    <mergeCell ref="G21:G22"/>
    <mergeCell ref="H21:I22"/>
    <mergeCell ref="J21:J22"/>
    <mergeCell ref="K21:K22"/>
    <mergeCell ref="H23:I23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ВС гонка на время Д 15-16 лет</vt:lpstr>
      <vt:lpstr>ВС гонка на время Ю 15-16</vt:lpstr>
      <vt:lpstr>ВС гонка на время юниорки</vt:lpstr>
      <vt:lpstr>ВС гонка на время юниоры</vt:lpstr>
      <vt:lpstr>ВС Классик Д 15-16</vt:lpstr>
      <vt:lpstr>ВС Классик Ю 15-16</vt:lpstr>
      <vt:lpstr>ВС классик юниорки</vt:lpstr>
      <vt:lpstr>ВС классик юниоры</vt:lpstr>
      <vt:lpstr>'ВС гонка на время Д 15-16 лет'!Заголовки_для_печати</vt:lpstr>
      <vt:lpstr>'ВС гонка на время Ю 15-16'!Заголовки_для_печати</vt:lpstr>
      <vt:lpstr>'ВС Классик Д 15-16'!Заголовки_для_печати</vt:lpstr>
      <vt:lpstr>'ВС Классик Ю 15-16'!Заголовки_для_печати</vt:lpstr>
      <vt:lpstr>'ВС гонка на время Д 15-16 лет'!Область_печати</vt:lpstr>
      <vt:lpstr>'ВС гонка на время Ю 15-16'!Область_печати</vt:lpstr>
      <vt:lpstr>'ВС Классик Д 15-16'!Область_печати</vt:lpstr>
      <vt:lpstr>'ВС Классик Ю 15-16'!Область_печати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2023-09-13T11:33:55Z</cp:lastPrinted>
  <dcterms:created xsi:type="dcterms:W3CDTF">1996-10-08T23:32:33Z</dcterms:created>
  <dcterms:modified xsi:type="dcterms:W3CDTF">2023-10-12T11:05:18Z</dcterms:modified>
</cp:coreProperties>
</file>