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23250" windowHeight="12450" tabRatio="789"/>
  </bookViews>
  <sheets>
    <sheet name="ПР Эстафета" sheetId="102" r:id="rId1"/>
  </sheets>
  <definedNames>
    <definedName name="_xlnm.Print_Titles" localSheetId="0">'ПР Эстафета'!$21:$22</definedName>
    <definedName name="_xlnm.Print_Area" localSheetId="0">'ПР Эстафета'!$A$1:$K$63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02" l="1" a="1"/>
  <c r="G44" i="102"/>
  <c r="G45" i="102" s="1"/>
  <c r="G46" i="102" s="1"/>
  <c r="K51" i="102"/>
  <c r="G40" i="102"/>
  <c r="G41" i="102" s="1"/>
  <c r="G36" i="102"/>
  <c r="G37" i="102" s="1"/>
  <c r="G38" i="102" s="1"/>
  <c r="G32" i="102"/>
  <c r="G33" i="102" s="1"/>
  <c r="G34" i="102" s="1"/>
  <c r="G28" i="102"/>
  <c r="G29" i="102" s="1"/>
  <c r="G30" i="102" s="1"/>
  <c r="G24" i="102"/>
  <c r="G25" i="102" s="1"/>
  <c r="I63" i="102"/>
  <c r="E63" i="102"/>
  <c r="A63" i="102"/>
  <c r="G42" i="102" l="1"/>
  <c r="G26" i="102"/>
  <c r="H49" i="102" s="1"/>
  <c r="I43" i="102"/>
  <c r="I44" i="102" s="1"/>
  <c r="I45" i="102" s="1"/>
  <c r="I46" i="102" s="1"/>
  <c r="I39" i="102"/>
  <c r="I40" i="102" s="1"/>
  <c r="I41" i="102" s="1"/>
  <c r="I42" i="102" s="1"/>
  <c r="I35" i="102"/>
  <c r="I36" i="102" s="1"/>
  <c r="I37" i="102" s="1"/>
  <c r="I38" i="102" s="1"/>
  <c r="I31" i="102"/>
  <c r="I32" i="102" s="1"/>
  <c r="I33" i="102" s="1"/>
  <c r="I34" i="102" s="1"/>
  <c r="I27" i="102"/>
  <c r="I28" i="102" s="1"/>
  <c r="I29" i="102" s="1"/>
  <c r="I30" i="102" s="1"/>
  <c r="I23" i="102"/>
  <c r="I24" i="102" s="1"/>
  <c r="I25" i="102" s="1"/>
  <c r="I26" i="102" s="1"/>
  <c r="K55" i="102" l="1"/>
  <c r="K54" i="102"/>
  <c r="K53" i="102"/>
  <c r="K52" i="102"/>
  <c r="K50" i="102"/>
  <c r="K49" i="102"/>
  <c r="A46" i="102"/>
  <c r="A45" i="102"/>
  <c r="A44" i="102"/>
  <c r="A42" i="102"/>
  <c r="A41" i="102"/>
  <c r="A40" i="102"/>
  <c r="A38" i="102"/>
  <c r="A37" i="102"/>
  <c r="A36" i="102"/>
  <c r="A34" i="102"/>
  <c r="A33" i="102"/>
  <c r="A32" i="102"/>
  <c r="A30" i="102"/>
  <c r="A29" i="102"/>
  <c r="A28" i="102"/>
  <c r="A26" i="102"/>
  <c r="A25" i="102"/>
  <c r="A24" i="10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<sst xmlns="http://schemas.openxmlformats.org/spreadsheetml/2006/main" count="145" uniqueCount="117">
  <si>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</si>
  <si>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</si>
  <si>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</si>
  <si>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</si>
  <si>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</si>
  <si>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</si>
  <si>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</si>
  <si>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</si>
  <si>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</si>
  <si>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</si>
  <si>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</si>
  <si>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</si>
  <si>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</si>
  <si>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</si>
  <si>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</si>
  <si>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</si>
  <si>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</si>
  <si>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</si>
  <si>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</si>
  <si>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</si>
  <si>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</si>
  <si>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</si>
  <si>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</si>
  <si>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</si>
  <si>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>1 СР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</si>
  <si>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</si>
  <si>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</si>
  <si>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</si>
  <si>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</si>
  <si>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</si>
  <si>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</si>
  <si>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/>
  </si>
  <si>
    <t>СТАТИСТИКА ГОНКИ</t>
  </si>
  <si>
    <t>ТЕРРИТОРИАЛЬНАЯ ПРИНАДЛЕЖНОСТЬ</t>
  </si>
  <si>
    <t>2 СР</t>
  </si>
  <si>
    <t>3 СР</t>
  </si>
  <si>
    <t>ВМХ - эстафета</t>
  </si>
  <si>
    <t xml:space="preserve">МИНИСТЕРСТВО СПОРТА И МОЛОДЕЖНОЙ ПОЛИТИКИ РЕСПУБЛИКИ МОРДОВИЯ   </t>
  </si>
  <si>
    <t xml:space="preserve">РОО "ФЕДЕРАЦИЯ ВЕЛОСИПЕДНОГО СПОРТА РЕСПУБЛИКИ МОРДОВИЯ" </t>
  </si>
  <si>
    <t>ГБУ ДО РМ "СШОР ПО ВЕЛОСПОРТУ"</t>
  </si>
  <si>
    <t>ФЕДЕРАЦИЯ ВЕЛОСИПЕДНОГО СПОРТА РОССИИ</t>
  </si>
  <si>
    <t>МИНИСТЕРСТВО СПОРТА РОССИЙСКОЙ ФЕДЕРАЦИИ</t>
  </si>
  <si>
    <t>МЕСТО ПРОВЕДЕНИЯ: г. Саранск</t>
  </si>
  <si>
    <t>ДАТА ПРОВЕДЕНИЯ: 26 августа 2023 г.</t>
  </si>
  <si>
    <t>№ ВРВС: 0080041811Я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</si>
  <si>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11ч 00м</t>
    </r>
  </si>
  <si>
    <t xml:space="preserve">НАЗВАНИЕ ТРАССЫ / РЕГ. НОМЕР: </t>
  </si>
  <si>
    <t>КРУГОВ:</t>
  </si>
  <si>
    <t xml:space="preserve">ВЫСОТА СТАРТОВОЙ ГОРЫ (м): </t>
  </si>
  <si>
    <t>5 м</t>
  </si>
  <si>
    <t>ДЛИНА КРУГА (м):</t>
  </si>
  <si>
    <t>450 м</t>
  </si>
  <si>
    <t xml:space="preserve">Температура: </t>
  </si>
  <si>
    <t xml:space="preserve">Влажность: </t>
  </si>
  <si>
    <t>Осадки:</t>
  </si>
  <si>
    <t>Ветер:</t>
  </si>
  <si>
    <t>ВРЕМЯ     ГОНЩИКА</t>
  </si>
  <si>
    <t>СУДЬЯ НА ФИНИШЕ</t>
  </si>
  <si>
    <t>Бочанов А.В. (ВК, г. Омск)</t>
  </si>
  <si>
    <t>Кочетков Д.А. (ВК, г. Саранск)</t>
  </si>
  <si>
    <t>Мягкова Е.А. (IК, г. Саранск)</t>
  </si>
  <si>
    <t>Мордовия</t>
  </si>
  <si>
    <t>Москва</t>
  </si>
  <si>
    <t>РЕЗУЛЬТАТ</t>
  </si>
  <si>
    <t>Пензенская обл.</t>
  </si>
  <si>
    <t>ПЕРВЕНСТВО РОССИИ</t>
  </si>
  <si>
    <t>Юниоры и юниорки 17-18 лет</t>
  </si>
  <si>
    <t>№ ЕКП 2023: 29838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</si>
  <si>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09ч 25м </t>
    </r>
  </si>
  <si>
    <t>Глазов Георгий</t>
  </si>
  <si>
    <t>Силюков Алексей</t>
  </si>
  <si>
    <t>Волков Константин</t>
  </si>
  <si>
    <t>Симашкина Александра</t>
  </si>
  <si>
    <t>100 770 367 74</t>
  </si>
  <si>
    <t>100 795 055 27</t>
  </si>
  <si>
    <t>100 810 924 85</t>
  </si>
  <si>
    <t>100 751 303 22</t>
  </si>
  <si>
    <t>100 769 493 73</t>
  </si>
  <si>
    <t>Ехрюков Ярослав</t>
  </si>
  <si>
    <t>100 912 303 02</t>
  </si>
  <si>
    <t>Каплин Роман</t>
  </si>
  <si>
    <t>100 900 646 82</t>
  </si>
  <si>
    <t>Базеев Эмиль</t>
  </si>
  <si>
    <t>100 891 091 33</t>
  </si>
  <si>
    <t>Бодырева Анастасия</t>
  </si>
  <si>
    <t>100 904 127 71</t>
  </si>
  <si>
    <t>Ошкин Максим</t>
  </si>
  <si>
    <t>100 904 177 24</t>
  </si>
  <si>
    <t>Иневаткин Никита</t>
  </si>
  <si>
    <t>100 762 666 36</t>
  </si>
  <si>
    <t>Семин Никита</t>
  </si>
  <si>
    <t>100 900 508 41</t>
  </si>
  <si>
    <t>Тарасова Ксения</t>
  </si>
  <si>
    <t>100 809 860 88</t>
  </si>
  <si>
    <t>Назарько Дмитрий</t>
  </si>
  <si>
    <t>100 769 429 09</t>
  </si>
  <si>
    <t>Суринов Артемий</t>
  </si>
  <si>
    <t>100 821 471 59</t>
  </si>
  <si>
    <t>Щебетовский Денис</t>
  </si>
  <si>
    <t>100 767 770 96</t>
  </si>
  <si>
    <t>Филиппова Екатерина</t>
  </si>
  <si>
    <t>100 900 640 76</t>
  </si>
  <si>
    <t>Комарова Авелина</t>
  </si>
  <si>
    <t>100 894 609 59</t>
  </si>
  <si>
    <t>Кузьмин Денис</t>
  </si>
  <si>
    <t>100 590 422 64</t>
  </si>
  <si>
    <t>Щигорцов Дмитрий</t>
  </si>
  <si>
    <t>100 589 622 40</t>
  </si>
  <si>
    <t>Юрасов Артём</t>
  </si>
  <si>
    <t>100 960 311 92</t>
  </si>
  <si>
    <t>Джабаров Денис</t>
  </si>
  <si>
    <t>100 949 174 13</t>
  </si>
  <si>
    <t>Зуев Илья</t>
  </si>
  <si>
    <t>100 349 659 55</t>
  </si>
  <si>
    <t>Штельмин Данила</t>
  </si>
  <si>
    <t>101 128 221 95</t>
  </si>
  <si>
    <t>Салаева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</si>
</sst>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h:mm:ss.00"/>
    <numFmt numFmtId="166" formatCode="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164" fontId="9" fillId="0" borderId="1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9" fillId="0" borderId="16" xfId="2" applyFont="1" applyBorder="1" applyAlignment="1">
      <alignment vertical="center"/>
    </xf>
    <xf numFmtId="0" fontId="9" fillId="0" borderId="11" xfId="2" applyFont="1" applyBorder="1" applyAlignment="1">
      <alignment horizontal="center" vertical="center" wrapText="1"/>
    </xf>
    <xf numFmtId="164" fontId="9" fillId="0" borderId="11" xfId="2" applyNumberFormat="1" applyFont="1" applyBorder="1" applyAlignment="1">
      <alignment horizontal="center" vertical="center" wrapText="1"/>
    </xf>
    <xf numFmtId="164" fontId="9" fillId="0" borderId="12" xfId="2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14" fontId="20" fillId="0" borderId="0" xfId="2" applyNumberFormat="1" applyFont="1" applyAlignment="1">
      <alignment vertical="center"/>
    </xf>
    <xf numFmtId="165" fontId="21" fillId="0" borderId="0" xfId="2" applyNumberFormat="1" applyFont="1" applyAlignment="1">
      <alignment vertical="center"/>
    </xf>
    <xf numFmtId="0" fontId="13" fillId="2" borderId="21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4" xfId="2" applyNumberFormat="1" applyFont="1" applyBorder="1" applyAlignment="1">
      <alignment vertical="center"/>
    </xf>
    <xf numFmtId="0" fontId="11" fillId="0" borderId="33" xfId="2" applyFont="1" applyBorder="1" applyAlignment="1">
      <alignment horizontal="right" vertical="center" wrapText="1"/>
    </xf>
    <xf numFmtId="0" fontId="11" fillId="0" borderId="34" xfId="2" applyFont="1" applyBorder="1" applyAlignment="1">
      <alignment horizontal="right" vertical="center" wrapText="1"/>
    </xf>
    <xf numFmtId="165" fontId="15" fillId="0" borderId="0" xfId="2" applyNumberFormat="1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165" fontId="18" fillId="0" borderId="40" xfId="2" applyNumberFormat="1" applyFont="1" applyBorder="1" applyAlignment="1">
      <alignment horizontal="center" vertical="center"/>
    </xf>
    <xf numFmtId="165" fontId="18" fillId="0" borderId="43" xfId="2" applyNumberFormat="1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164" fontId="9" fillId="0" borderId="35" xfId="2" applyNumberFormat="1" applyFont="1" applyBorder="1" applyAlignment="1">
      <alignment horizontal="center" vertical="center" wrapText="1"/>
    </xf>
    <xf numFmtId="166" fontId="23" fillId="3" borderId="36" xfId="0" applyNumberFormat="1" applyFont="1" applyFill="1" applyBorder="1" applyAlignment="1">
      <alignment horizontal="center" vertical="center"/>
    </xf>
    <xf numFmtId="166" fontId="23" fillId="3" borderId="39" xfId="0" applyNumberFormat="1" applyFont="1" applyFill="1" applyBorder="1" applyAlignment="1">
      <alignment horizontal="center" vertical="center"/>
    </xf>
    <xf numFmtId="166" fontId="23" fillId="3" borderId="42" xfId="0" applyNumberFormat="1" applyFont="1" applyFill="1" applyBorder="1" applyAlignment="1">
      <alignment horizontal="center" vertical="center"/>
    </xf>
    <xf numFmtId="165" fontId="17" fillId="0" borderId="37" xfId="2" applyNumberFormat="1" applyFont="1" applyBorder="1" applyAlignment="1">
      <alignment horizontal="center" vertical="center"/>
    </xf>
    <xf numFmtId="1" fontId="9" fillId="0" borderId="15" xfId="2" applyNumberFormat="1" applyFont="1" applyBorder="1" applyAlignment="1">
      <alignment horizontal="right" vertical="center"/>
    </xf>
    <xf numFmtId="0" fontId="9" fillId="0" borderId="15" xfId="2" applyNumberFormat="1" applyFont="1" applyBorder="1" applyAlignment="1">
      <alignment horizontal="right" vertical="center"/>
    </xf>
    <xf numFmtId="0" fontId="17" fillId="0" borderId="0" xfId="2" applyNumberFormat="1" applyFont="1" applyBorder="1" applyAlignment="1">
      <alignment horizontal="right" vertical="center"/>
    </xf>
    <xf numFmtId="1" fontId="17" fillId="0" borderId="0" xfId="2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7" fillId="0" borderId="49" xfId="2" applyFont="1" applyBorder="1" applyAlignment="1">
      <alignment horizontal="center" vertical="center" wrapText="1"/>
    </xf>
    <xf numFmtId="0" fontId="9" fillId="0" borderId="50" xfId="2" applyFont="1" applyBorder="1" applyAlignment="1">
      <alignment horizontal="center" vertical="center" wrapText="1"/>
    </xf>
    <xf numFmtId="0" fontId="18" fillId="0" borderId="51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18" fillId="0" borderId="53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/>
    </xf>
    <xf numFmtId="0" fontId="19" fillId="0" borderId="56" xfId="2" applyFont="1" applyBorder="1" applyAlignment="1">
      <alignment horizontal="center" vertical="center" wrapText="1"/>
    </xf>
    <xf numFmtId="0" fontId="19" fillId="0" borderId="57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center" vertical="center"/>
    </xf>
    <xf numFmtId="166" fontId="23" fillId="3" borderId="60" xfId="0" applyNumberFormat="1" applyFont="1" applyFill="1" applyBorder="1" applyAlignment="1">
      <alignment horizontal="center" vertical="center"/>
    </xf>
    <xf numFmtId="165" fontId="18" fillId="0" borderId="61" xfId="2" applyNumberFormat="1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4" fontId="9" fillId="0" borderId="0" xfId="2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NumberFormat="1" applyFont="1" applyBorder="1" applyAlignment="1">
      <alignment horizontal="right" vertical="center"/>
    </xf>
    <xf numFmtId="0" fontId="9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5" fontId="15" fillId="0" borderId="64" xfId="2" applyNumberFormat="1" applyFont="1" applyBorder="1" applyAlignment="1">
      <alignment horizontal="right" vertical="center"/>
    </xf>
    <xf numFmtId="0" fontId="15" fillId="0" borderId="63" xfId="2" applyFont="1" applyBorder="1" applyAlignment="1">
      <alignment horizontal="right" vertical="center"/>
    </xf>
    <xf numFmtId="0" fontId="22" fillId="0" borderId="18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13" fillId="0" borderId="3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4" xfId="2" applyNumberFormat="1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19" xfId="8" applyFont="1" applyFill="1" applyBorder="1" applyAlignment="1">
      <alignment horizontal="center" vertical="center" wrapText="1"/>
    </xf>
    <xf numFmtId="14" fontId="17" fillId="2" borderId="19" xfId="8" applyNumberFormat="1" applyFont="1" applyFill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4" xfId="2" applyNumberFormat="1" applyFont="1" applyFill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7" fillId="2" borderId="28" xfId="8" applyFont="1" applyFill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/>
    </xf>
    <xf numFmtId="0" fontId="17" fillId="2" borderId="45" xfId="8" applyFont="1" applyFill="1" applyBorder="1" applyAlignment="1">
      <alignment horizontal="center" vertical="center" wrapText="1"/>
    </xf>
    <xf numFmtId="0" fontId="17" fillId="2" borderId="47" xfId="8" applyFont="1" applyFill="1" applyBorder="1" applyAlignment="1">
      <alignment horizontal="center" vertical="center" wrapText="1"/>
    </xf>
    <xf numFmtId="0" fontId="17" fillId="2" borderId="48" xfId="2" applyFont="1" applyFill="1" applyBorder="1" applyAlignment="1">
      <alignment horizontal="center" vertical="center" wrapText="1"/>
    </xf>
    <xf numFmtId="14" fontId="17" fillId="2" borderId="45" xfId="8" applyNumberFormat="1" applyFont="1" applyFill="1" applyBorder="1" applyAlignment="1">
      <alignment horizontal="center" vertical="center" wrapText="1"/>
    </xf>
    <xf numFmtId="0" fontId="17" fillId="2" borderId="46" xfId="8" applyFont="1" applyFill="1" applyBorder="1" applyAlignment="1">
      <alignment horizontal="center" vertical="center" wrapText="1"/>
    </xf>
    <xf numFmtId="0" fontId="17" fillId="2" borderId="45" xfId="2" applyFont="1" applyFill="1" applyBorder="1" applyAlignment="1">
      <alignment horizontal="center" vertical="center" wrapText="1"/>
    </xf>
    <xf numFmtId="0" fontId="10" fillId="0" borderId="65" xfId="2" applyFont="1" applyBorder="1" applyAlignment="1">
      <alignment vertical="center"/>
    </xf>
    <xf numFmtId="0" fontId="9" fillId="0" borderId="66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6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4" fillId="0" borderId="68" xfId="0" applyFont="1" applyBorder="1" applyAlignment="1">
      <alignment horizontal="left" vertical="center"/>
    </xf>
    <xf numFmtId="14" fontId="24" fillId="0" borderId="69" xfId="0" applyNumberFormat="1" applyFont="1" applyBorder="1" applyAlignment="1">
      <alignment horizontal="center" vertical="center"/>
    </xf>
    <xf numFmtId="14" fontId="24" fillId="0" borderId="66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 wrapText="1"/>
    </xf>
    <xf numFmtId="0" fontId="18" fillId="0" borderId="71" xfId="2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3" fontId="24" fillId="0" borderId="72" xfId="0" applyNumberFormat="1" applyFont="1" applyBorder="1" applyAlignment="1">
      <alignment horizontal="center" vertical="center"/>
    </xf>
    <xf numFmtId="0" fontId="24" fillId="0" borderId="72" xfId="0" applyFont="1" applyBorder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14" fontId="24" fillId="0" borderId="72" xfId="0" applyNumberFormat="1" applyFont="1" applyBorder="1" applyAlignment="1">
      <alignment horizontal="center" vertical="center"/>
    </xf>
    <xf numFmtId="14" fontId="24" fillId="0" borderId="74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0" fontId="18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18" fillId="0" borderId="77" xfId="2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14" fontId="24" fillId="0" borderId="11" xfId="0" applyNumberFormat="1" applyFont="1" applyBorder="1" applyAlignment="1">
      <alignment horizontal="center" vertical="center"/>
    </xf>
    <xf numFmtId="0" fontId="9" fillId="0" borderId="78" xfId="2" applyFont="1" applyBorder="1" applyAlignment="1">
      <alignment horizontal="center" vertical="center" wrapText="1"/>
    </xf>
    <xf numFmtId="0" fontId="19" fillId="0" borderId="79" xfId="2" applyFont="1" applyBorder="1" applyAlignment="1">
      <alignment horizontal="center" vertical="center"/>
    </xf>
    <xf numFmtId="0" fontId="19" fillId="0" borderId="80" xfId="2" applyFont="1" applyBorder="1" applyAlignment="1">
      <alignment horizontal="center" vertical="center" wrapText="1"/>
    </xf>
    <xf numFmtId="164" fontId="9" fillId="0" borderId="83" xfId="2" applyNumberFormat="1" applyFont="1" applyBorder="1" applyAlignment="1">
      <alignment horizontal="center" vertical="center" wrapText="1"/>
    </xf>
    <xf numFmtId="0" fontId="18" fillId="0" borderId="84" xfId="2" applyFont="1" applyBorder="1" applyAlignment="1">
      <alignment horizontal="center" vertical="center"/>
    </xf>
    <xf numFmtId="14" fontId="24" fillId="0" borderId="82" xfId="0" applyNumberFormat="1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82" xfId="0" applyFont="1" applyBorder="1" applyAlignment="1">
      <alignment horizontal="center" vertical="center"/>
    </xf>
    <xf numFmtId="0" fontId="24" fillId="0" borderId="81" xfId="0" applyFont="1" applyBorder="1" applyAlignment="1">
      <alignment horizontal="left" vertical="center"/>
    </xf>
    <xf numFmtId="14" fontId="24" fillId="0" borderId="85" xfId="0" applyNumberFormat="1" applyFont="1" applyBorder="1" applyAlignment="1">
      <alignment horizontal="center" vertical="center"/>
    </xf>
    <xf numFmtId="164" fontId="9" fillId="0" borderId="76" xfId="2" applyNumberFormat="1" applyFont="1" applyBorder="1" applyAlignment="1">
      <alignment horizontal="center" vertical="center" wrapText="1"/>
    </xf>
    <xf numFmtId="0" fontId="24" fillId="0" borderId="82" xfId="0" applyFont="1" applyBorder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14" fontId="24" fillId="0" borderId="81" xfId="0" applyNumberFormat="1" applyFont="1" applyBorder="1" applyAlignment="1">
      <alignment horizontal="center" vertical="center"/>
    </xf>
    <xf numFmtId="14" fontId="24" fillId="0" borderId="86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8" xfId="0" applyFont="1" applyBorder="1" applyAlignment="1">
      <alignment horizontal="left" vertical="center"/>
    </xf>
    <xf numFmtId="14" fontId="24" fillId="0" borderId="58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164" fontId="14" fillId="0" borderId="6" xfId="2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1081" name="Рисунок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58115"/>
          <a:ext cx="1552575" cy="102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3E4F893-06E4-4D7B-9C00-3355DA43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63979" cy="881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7"/>
  <sheetViews>
    <sheetView tabSelected="1" view="pageBreakPreview" zoomScaleNormal="70" zoomScaleSheetLayoutView="100" zoomScalePageLayoutView="50" workbookViewId="0">
      <selection activeCell="I45" sqref="I45"/>
    </sheetView>
  </sheetViews>
  <sheetFormatPr defaultColWidth="9.140625"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  <col min="12" max="16384" width="9.140625" style="2"/>
  </cols>
  <sheetData>
    <row r="1" spans="1:26" ht="21.75" customHeight="1" x14ac:dyDescent="0.2">
      <c r="A1" s="124" t="s">
        <v>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26" ht="21.75" customHeight="1" x14ac:dyDescent="0.2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26" ht="21.75" customHeight="1" x14ac:dyDescent="0.2">
      <c r="A3" s="124" t="s">
        <v>37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26" ht="21.75" customHeight="1" x14ac:dyDescent="0.2">
      <c r="A4" s="124" t="s">
        <v>38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899999999999999" customHeight="1" x14ac:dyDescent="0.2">
      <c r="A5" s="124" t="s">
        <v>39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26" s="3" customFormat="1" ht="28.5" x14ac:dyDescent="0.2">
      <c r="A6" s="125" t="s">
        <v>65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Q7" s="170"/>
    </row>
    <row r="8" spans="1:26" s="3" customFormat="1" ht="4.5" customHeight="1" thickBot="1" x14ac:dyDescent="0.25">
      <c r="A8" s="127" t="s">
        <v>31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26" ht="19.5" customHeight="1" thickTop="1" x14ac:dyDescent="0.2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26" ht="18" customHeight="1" x14ac:dyDescent="0.2">
      <c r="A10" s="131" t="s">
        <v>36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26" ht="19.5" customHeight="1" x14ac:dyDescent="0.2">
      <c r="A11" s="131" t="s">
        <v>66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26" ht="5.25" customHeight="1" x14ac:dyDescent="0.2">
      <c r="A12" s="121" t="s">
        <v>31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26" ht="15.75" x14ac:dyDescent="0.2">
      <c r="A13" s="134" t="s">
        <v>42</v>
      </c>
      <c r="B13" s="135"/>
      <c r="C13" s="135"/>
      <c r="D13" s="135"/>
      <c r="E13" s="4"/>
      <c r="F13" s="52" t="s">
        <v>68</v>
      </c>
      <c r="G13" s="52"/>
      <c r="H13" s="19"/>
      <c r="I13" s="19"/>
      <c r="J13" s="5"/>
      <c r="K13" s="6" t="s">
        <v>44</v>
      </c>
    </row>
    <row r="14" spans="1:26" ht="15.75" x14ac:dyDescent="0.2">
      <c r="A14" s="136" t="s">
        <v>43</v>
      </c>
      <c r="B14" s="137"/>
      <c r="C14" s="137"/>
      <c r="D14" s="137"/>
      <c r="E14" s="7"/>
      <c r="F14" s="49" t="s">
        <v>45</v>
      </c>
      <c r="G14" s="49"/>
      <c r="H14" s="20"/>
      <c r="I14" s="20"/>
      <c r="J14" s="8"/>
      <c r="K14" s="9" t="s">
        <v>67</v>
      </c>
    </row>
    <row r="15" spans="1:26" ht="15" x14ac:dyDescent="0.2">
      <c r="A15" s="138" t="s">
        <v>6</v>
      </c>
      <c r="B15" s="139"/>
      <c r="C15" s="139"/>
      <c r="D15" s="139"/>
      <c r="E15" s="139"/>
      <c r="F15" s="139"/>
      <c r="G15" s="140"/>
      <c r="H15" s="141" t="s">
        <v>0</v>
      </c>
      <c r="I15" s="142"/>
      <c r="J15" s="142"/>
      <c r="K15" s="143"/>
    </row>
    <row r="16" spans="1:26" ht="15" x14ac:dyDescent="0.2">
      <c r="A16" s="21" t="s">
        <v>12</v>
      </c>
      <c r="B16" s="10"/>
      <c r="C16" s="10"/>
      <c r="D16" s="22"/>
      <c r="E16" s="23"/>
      <c r="F16" s="22"/>
      <c r="G16" s="22"/>
      <c r="H16" s="68" t="s">
        <v>46</v>
      </c>
      <c r="I16" s="69"/>
      <c r="J16" s="69"/>
      <c r="K16" s="70"/>
    </row>
    <row r="17" spans="1:11" ht="15" x14ac:dyDescent="0.2">
      <c r="A17" s="21" t="s">
        <v>13</v>
      </c>
      <c r="B17" s="10"/>
      <c r="C17" s="10"/>
      <c r="D17" s="11"/>
      <c r="E17" s="43"/>
      <c r="F17" s="24"/>
      <c r="G17" s="71" t="s">
        <v>58</v>
      </c>
      <c r="H17" s="68" t="s">
        <v>48</v>
      </c>
      <c r="I17" s="69"/>
      <c r="J17" s="69"/>
      <c r="K17" s="119" t="s">
        <v>49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71" t="s">
        <v>60</v>
      </c>
      <c r="H18" s="68" t="s">
        <v>50</v>
      </c>
      <c r="I18" s="69"/>
      <c r="J18" s="69"/>
      <c r="K18" s="119" t="s">
        <v>51</v>
      </c>
    </row>
    <row r="19" spans="1:11" ht="30.75" thickBot="1" x14ac:dyDescent="0.25">
      <c r="A19" s="21" t="s">
        <v>10</v>
      </c>
      <c r="B19" s="50"/>
      <c r="C19" s="50"/>
      <c r="D19" s="24"/>
      <c r="F19" s="53"/>
      <c r="G19" s="72" t="s">
        <v>59</v>
      </c>
      <c r="H19" s="51" t="s">
        <v>47</v>
      </c>
      <c r="I19" s="73"/>
      <c r="J19" s="42"/>
      <c r="K19" s="120">
        <v>1</v>
      </c>
    </row>
    <row r="20" spans="1:11" ht="7.5" customHeight="1" thickTop="1" thickBot="1" x14ac:dyDescent="0.25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">
      <c r="A21" s="144" t="s">
        <v>4</v>
      </c>
      <c r="B21" s="145" t="s">
        <v>8</v>
      </c>
      <c r="C21" s="145" t="s">
        <v>23</v>
      </c>
      <c r="D21" s="145" t="s">
        <v>1</v>
      </c>
      <c r="E21" s="146" t="s">
        <v>22</v>
      </c>
      <c r="F21" s="145" t="s">
        <v>5</v>
      </c>
      <c r="G21" s="149" t="s">
        <v>33</v>
      </c>
      <c r="H21" s="162" t="s">
        <v>56</v>
      </c>
      <c r="I21" s="145" t="s">
        <v>63</v>
      </c>
      <c r="J21" s="150" t="s">
        <v>18</v>
      </c>
      <c r="K21" s="151" t="s">
        <v>9</v>
      </c>
    </row>
    <row r="22" spans="1:11" s="15" customFormat="1" ht="13.5" customHeight="1" thickBot="1" x14ac:dyDescent="0.25">
      <c r="A22" s="163"/>
      <c r="B22" s="164"/>
      <c r="C22" s="164"/>
      <c r="D22" s="164"/>
      <c r="E22" s="167"/>
      <c r="F22" s="164"/>
      <c r="G22" s="168"/>
      <c r="H22" s="165"/>
      <c r="I22" s="164"/>
      <c r="J22" s="169"/>
      <c r="K22" s="166"/>
    </row>
    <row r="23" spans="1:11" ht="21.75" customHeight="1" x14ac:dyDescent="0.2">
      <c r="A23" s="93">
        <v>1</v>
      </c>
      <c r="B23" s="54">
        <v>852</v>
      </c>
      <c r="C23" s="200" t="s">
        <v>73</v>
      </c>
      <c r="D23" s="201" t="s">
        <v>69</v>
      </c>
      <c r="E23" s="202">
        <v>38498</v>
      </c>
      <c r="F23" s="55" t="s">
        <v>20</v>
      </c>
      <c r="G23" s="74" t="s">
        <v>62</v>
      </c>
      <c r="H23" s="80">
        <v>4.3958333333333328E-4</v>
      </c>
      <c r="I23" s="83">
        <f>H26</f>
        <v>1.8672453703703705E-3</v>
      </c>
      <c r="J23" s="57"/>
      <c r="K23" s="94"/>
    </row>
    <row r="24" spans="1:11" ht="21.75" customHeight="1" x14ac:dyDescent="0.2">
      <c r="A24" s="95">
        <f>A23</f>
        <v>1</v>
      </c>
      <c r="B24" s="171">
        <v>90</v>
      </c>
      <c r="C24" s="175" t="s">
        <v>74</v>
      </c>
      <c r="D24" s="177" t="s">
        <v>70</v>
      </c>
      <c r="E24" s="181">
        <v>38531</v>
      </c>
      <c r="F24" s="56" t="s">
        <v>20</v>
      </c>
      <c r="G24" s="75" t="str">
        <f>G23</f>
        <v>Москва</v>
      </c>
      <c r="H24" s="81">
        <v>9.1747685185185172E-4</v>
      </c>
      <c r="I24" s="76">
        <f>I23</f>
        <v>1.8672453703703705E-3</v>
      </c>
      <c r="J24" s="45"/>
      <c r="K24" s="96"/>
    </row>
    <row r="25" spans="1:11" ht="21.75" customHeight="1" x14ac:dyDescent="0.2">
      <c r="A25" s="95">
        <f>A23</f>
        <v>1</v>
      </c>
      <c r="B25" s="172">
        <v>671</v>
      </c>
      <c r="C25" s="174" t="s">
        <v>75</v>
      </c>
      <c r="D25" s="178" t="s">
        <v>71</v>
      </c>
      <c r="E25" s="181">
        <v>38996</v>
      </c>
      <c r="F25" s="56" t="s">
        <v>20</v>
      </c>
      <c r="G25" s="75" t="str">
        <f t="shared" ref="G25:G26" si="0">G24</f>
        <v>Москва</v>
      </c>
      <c r="H25" s="81">
        <v>1.3724537037037036E-3</v>
      </c>
      <c r="I25" s="76">
        <f>I24</f>
        <v>1.8672453703703705E-3</v>
      </c>
      <c r="J25" s="45"/>
      <c r="K25" s="96"/>
    </row>
    <row r="26" spans="1:11" ht="21.75" customHeight="1" thickBot="1" x14ac:dyDescent="0.25">
      <c r="A26" s="97">
        <f>A23</f>
        <v>1</v>
      </c>
      <c r="B26" s="46">
        <v>372</v>
      </c>
      <c r="C26" s="173" t="s">
        <v>76</v>
      </c>
      <c r="D26" s="179" t="s">
        <v>72</v>
      </c>
      <c r="E26" s="180">
        <v>38413</v>
      </c>
      <c r="F26" s="48" t="s">
        <v>17</v>
      </c>
      <c r="G26" s="78" t="str">
        <f t="shared" si="0"/>
        <v>Москва</v>
      </c>
      <c r="H26" s="82">
        <v>1.8672453703703705E-3</v>
      </c>
      <c r="I26" s="77">
        <f>I25</f>
        <v>1.8672453703703705E-3</v>
      </c>
      <c r="J26" s="47"/>
      <c r="K26" s="98"/>
    </row>
    <row r="27" spans="1:11" ht="21.75" customHeight="1" x14ac:dyDescent="0.2">
      <c r="A27" s="183">
        <v>2</v>
      </c>
      <c r="B27" s="185">
        <v>77</v>
      </c>
      <c r="C27" s="189" t="s">
        <v>77</v>
      </c>
      <c r="D27" s="190" t="s">
        <v>78</v>
      </c>
      <c r="E27" s="193">
        <v>38652</v>
      </c>
      <c r="F27" s="185" t="s">
        <v>20</v>
      </c>
      <c r="G27" s="197" t="s">
        <v>61</v>
      </c>
      <c r="H27" s="80">
        <v>4.3391203703703707E-4</v>
      </c>
      <c r="I27" s="83">
        <f>H30</f>
        <v>1.871759259259259E-3</v>
      </c>
      <c r="J27" s="57"/>
      <c r="K27" s="94"/>
    </row>
    <row r="28" spans="1:11" ht="21.75" customHeight="1" x14ac:dyDescent="0.2">
      <c r="A28" s="184">
        <f>A27</f>
        <v>2</v>
      </c>
      <c r="B28" s="186">
        <v>65</v>
      </c>
      <c r="C28" s="175" t="s">
        <v>79</v>
      </c>
      <c r="D28" s="191" t="s">
        <v>80</v>
      </c>
      <c r="E28" s="181">
        <v>39077</v>
      </c>
      <c r="F28" s="175" t="s">
        <v>20</v>
      </c>
      <c r="G28" s="196" t="str">
        <f>G27</f>
        <v>Мордовия</v>
      </c>
      <c r="H28" s="81">
        <v>8.8807870370370375E-4</v>
      </c>
      <c r="I28" s="76">
        <f t="shared" ref="I28:I30" si="1">I27</f>
        <v>1.871759259259259E-3</v>
      </c>
      <c r="J28" s="45"/>
      <c r="K28" s="96"/>
    </row>
    <row r="29" spans="1:11" ht="21.75" customHeight="1" x14ac:dyDescent="0.2">
      <c r="A29" s="184">
        <f>A27</f>
        <v>2</v>
      </c>
      <c r="B29" s="186">
        <v>313</v>
      </c>
      <c r="C29" s="174" t="s">
        <v>81</v>
      </c>
      <c r="D29" s="191" t="s">
        <v>82</v>
      </c>
      <c r="E29" s="195">
        <v>38807</v>
      </c>
      <c r="F29" s="198" t="s">
        <v>20</v>
      </c>
      <c r="G29" s="75" t="str">
        <f t="shared" ref="G29:G30" si="2">G28</f>
        <v>Мордовия</v>
      </c>
      <c r="H29" s="81">
        <v>1.3552083333333333E-3</v>
      </c>
      <c r="I29" s="76">
        <f t="shared" si="1"/>
        <v>1.871759259259259E-3</v>
      </c>
      <c r="J29" s="45"/>
      <c r="K29" s="96"/>
    </row>
    <row r="30" spans="1:11" ht="21.75" customHeight="1" thickBot="1" x14ac:dyDescent="0.25">
      <c r="A30" s="97">
        <f>A27</f>
        <v>2</v>
      </c>
      <c r="B30" s="187">
        <v>86</v>
      </c>
      <c r="C30" s="188" t="s">
        <v>83</v>
      </c>
      <c r="D30" s="192" t="s">
        <v>84</v>
      </c>
      <c r="E30" s="194">
        <v>39063</v>
      </c>
      <c r="F30" s="173" t="s">
        <v>20</v>
      </c>
      <c r="G30" s="199" t="str">
        <f t="shared" si="2"/>
        <v>Мордовия</v>
      </c>
      <c r="H30" s="82">
        <v>1.871759259259259E-3</v>
      </c>
      <c r="I30" s="77">
        <f t="shared" si="1"/>
        <v>1.871759259259259E-3</v>
      </c>
      <c r="J30" s="47"/>
      <c r="K30" s="98"/>
    </row>
    <row r="31" spans="1:11" ht="21.75" customHeight="1" x14ac:dyDescent="0.2">
      <c r="A31" s="203">
        <v>3</v>
      </c>
      <c r="B31" s="185">
        <v>53</v>
      </c>
      <c r="C31" s="185" t="s">
        <v>85</v>
      </c>
      <c r="D31" s="201" t="s">
        <v>86</v>
      </c>
      <c r="E31" s="208">
        <v>39023</v>
      </c>
      <c r="F31" s="200" t="s">
        <v>20</v>
      </c>
      <c r="G31" s="206" t="s">
        <v>61</v>
      </c>
      <c r="H31" s="80">
        <v>4.5034722222222221E-4</v>
      </c>
      <c r="I31" s="83">
        <f>H34</f>
        <v>1.9214120370370372E-3</v>
      </c>
      <c r="J31" s="44"/>
      <c r="K31" s="94"/>
    </row>
    <row r="32" spans="1:11" ht="21.75" customHeight="1" x14ac:dyDescent="0.2">
      <c r="A32" s="204">
        <f>A31</f>
        <v>3</v>
      </c>
      <c r="B32" s="175">
        <v>56</v>
      </c>
      <c r="C32" s="175" t="s">
        <v>87</v>
      </c>
      <c r="D32" s="177" t="s">
        <v>88</v>
      </c>
      <c r="E32" s="195">
        <v>38923</v>
      </c>
      <c r="F32" s="174" t="s">
        <v>20</v>
      </c>
      <c r="G32" s="207" t="str">
        <f t="shared" ref="G32:G34" si="3">G31</f>
        <v>Мордовия</v>
      </c>
      <c r="H32" s="81">
        <v>9.1284722222222212E-4</v>
      </c>
      <c r="I32" s="76">
        <f t="shared" ref="I32:I34" si="4">I31</f>
        <v>1.9214120370370372E-3</v>
      </c>
      <c r="J32" s="45"/>
      <c r="K32" s="96"/>
    </row>
    <row r="33" spans="1:11" ht="21.75" customHeight="1" x14ac:dyDescent="0.2">
      <c r="A33" s="100">
        <f>A31</f>
        <v>3</v>
      </c>
      <c r="B33" s="209">
        <v>345</v>
      </c>
      <c r="C33" s="174" t="s">
        <v>89</v>
      </c>
      <c r="D33" s="210" t="s">
        <v>90</v>
      </c>
      <c r="E33" s="181">
        <v>38445</v>
      </c>
      <c r="F33" s="174" t="s">
        <v>20</v>
      </c>
      <c r="G33" s="207" t="str">
        <f t="shared" si="3"/>
        <v>Мордовия</v>
      </c>
      <c r="H33" s="81">
        <v>1.3758101851851854E-3</v>
      </c>
      <c r="I33" s="76">
        <f t="shared" si="4"/>
        <v>1.9214120370370372E-3</v>
      </c>
      <c r="J33" s="45"/>
      <c r="K33" s="96"/>
    </row>
    <row r="34" spans="1:11" ht="21.75" customHeight="1" thickBot="1" x14ac:dyDescent="0.25">
      <c r="A34" s="205">
        <f>A31</f>
        <v>3</v>
      </c>
      <c r="B34" s="173">
        <v>70</v>
      </c>
      <c r="C34" s="187" t="s">
        <v>91</v>
      </c>
      <c r="D34" s="192" t="s">
        <v>92</v>
      </c>
      <c r="E34" s="180">
        <v>38737</v>
      </c>
      <c r="F34" s="187" t="s">
        <v>20</v>
      </c>
      <c r="G34" s="78" t="str">
        <f t="shared" si="3"/>
        <v>Мордовия</v>
      </c>
      <c r="H34" s="82">
        <v>1.9214120370370372E-3</v>
      </c>
      <c r="I34" s="77">
        <f t="shared" si="4"/>
        <v>1.9214120370370372E-3</v>
      </c>
      <c r="J34" s="47"/>
      <c r="K34" s="98"/>
    </row>
    <row r="35" spans="1:11" ht="21.75" customHeight="1" x14ac:dyDescent="0.2">
      <c r="A35" s="203">
        <v>4</v>
      </c>
      <c r="B35" s="185">
        <v>683</v>
      </c>
      <c r="C35" s="211" t="s">
        <v>93</v>
      </c>
      <c r="D35" s="190" t="s">
        <v>94</v>
      </c>
      <c r="E35" s="208">
        <v>38701</v>
      </c>
      <c r="F35" s="200" t="s">
        <v>20</v>
      </c>
      <c r="G35" s="214" t="s">
        <v>62</v>
      </c>
      <c r="H35" s="80">
        <v>4.5324074074074065E-4</v>
      </c>
      <c r="I35" s="83">
        <f>H38</f>
        <v>1.9376157407407406E-3</v>
      </c>
      <c r="J35" s="44"/>
      <c r="K35" s="94"/>
    </row>
    <row r="36" spans="1:11" ht="21.75" customHeight="1" x14ac:dyDescent="0.2">
      <c r="A36" s="204">
        <f>A35</f>
        <v>4</v>
      </c>
      <c r="B36" s="175">
        <v>64</v>
      </c>
      <c r="C36" s="174" t="s">
        <v>95</v>
      </c>
      <c r="D36" s="177" t="s">
        <v>96</v>
      </c>
      <c r="E36" s="213">
        <v>39015</v>
      </c>
      <c r="F36" s="209" t="s">
        <v>24</v>
      </c>
      <c r="G36" s="196" t="str">
        <f t="shared" ref="G36:G38" si="5">G35</f>
        <v>Москва</v>
      </c>
      <c r="H36" s="81">
        <v>9.300925925925926E-4</v>
      </c>
      <c r="I36" s="76">
        <f t="shared" ref="I36:I38" si="6">I35</f>
        <v>1.9376157407407406E-3</v>
      </c>
      <c r="J36" s="45"/>
      <c r="K36" s="96"/>
    </row>
    <row r="37" spans="1:11" ht="21.75" customHeight="1" x14ac:dyDescent="0.2">
      <c r="A37" s="100">
        <f>A35</f>
        <v>4</v>
      </c>
      <c r="B37" s="175">
        <v>39</v>
      </c>
      <c r="C37" s="175" t="s">
        <v>97</v>
      </c>
      <c r="D37" s="212" t="s">
        <v>98</v>
      </c>
      <c r="E37" s="213">
        <v>39072</v>
      </c>
      <c r="F37" s="174" t="s">
        <v>24</v>
      </c>
      <c r="G37" s="75" t="str">
        <f t="shared" si="5"/>
        <v>Москва</v>
      </c>
      <c r="H37" s="81">
        <v>1.4136574074074075E-3</v>
      </c>
      <c r="I37" s="76">
        <f t="shared" si="6"/>
        <v>1.9376157407407406E-3</v>
      </c>
      <c r="J37" s="45"/>
      <c r="K37" s="96"/>
    </row>
    <row r="38" spans="1:11" ht="21.75" customHeight="1" thickBot="1" x14ac:dyDescent="0.25">
      <c r="A38" s="101">
        <f>A35</f>
        <v>4</v>
      </c>
      <c r="B38" s="188">
        <v>375</v>
      </c>
      <c r="C38" s="188" t="s">
        <v>99</v>
      </c>
      <c r="D38" s="192" t="s">
        <v>100</v>
      </c>
      <c r="E38" s="194">
        <v>38637</v>
      </c>
      <c r="F38" s="173" t="s">
        <v>20</v>
      </c>
      <c r="G38" s="78" t="str">
        <f t="shared" si="5"/>
        <v>Москва</v>
      </c>
      <c r="H38" s="82">
        <v>1.9376157407407406E-3</v>
      </c>
      <c r="I38" s="77">
        <f t="shared" si="6"/>
        <v>1.9376157407407406E-3</v>
      </c>
      <c r="J38" s="47"/>
      <c r="K38" s="98"/>
    </row>
    <row r="39" spans="1:11" ht="21.75" customHeight="1" x14ac:dyDescent="0.2">
      <c r="A39" s="203">
        <v>5</v>
      </c>
      <c r="B39" s="185">
        <v>555</v>
      </c>
      <c r="C39" s="211" t="s">
        <v>101</v>
      </c>
      <c r="D39" s="215" t="s">
        <v>102</v>
      </c>
      <c r="E39" s="193">
        <v>39021</v>
      </c>
      <c r="F39" s="200" t="s">
        <v>20</v>
      </c>
      <c r="G39" s="206" t="s">
        <v>64</v>
      </c>
      <c r="H39" s="80">
        <v>5.276620370370371E-4</v>
      </c>
      <c r="I39" s="83">
        <f>H42</f>
        <v>2.0856481481481481E-3</v>
      </c>
      <c r="J39" s="44"/>
      <c r="K39" s="94"/>
    </row>
    <row r="40" spans="1:11" ht="21.75" customHeight="1" x14ac:dyDescent="0.2">
      <c r="A40" s="100">
        <f>A39</f>
        <v>5</v>
      </c>
      <c r="B40" s="175">
        <v>164</v>
      </c>
      <c r="C40" s="209" t="s">
        <v>103</v>
      </c>
      <c r="D40" s="216" t="s">
        <v>104</v>
      </c>
      <c r="E40" s="181">
        <v>38895</v>
      </c>
      <c r="F40" s="175" t="s">
        <v>24</v>
      </c>
      <c r="G40" s="75" t="str">
        <f t="shared" ref="G40:G42" si="7">G39</f>
        <v>Пензенская обл.</v>
      </c>
      <c r="H40" s="81">
        <v>1.005787037037037E-3</v>
      </c>
      <c r="I40" s="76">
        <f t="shared" ref="I40:I42" si="8">I39</f>
        <v>2.0856481481481481E-3</v>
      </c>
      <c r="J40" s="45"/>
      <c r="K40" s="96"/>
    </row>
    <row r="41" spans="1:11" ht="21.75" customHeight="1" x14ac:dyDescent="0.2">
      <c r="A41" s="100">
        <f>A39</f>
        <v>5</v>
      </c>
      <c r="B41" s="175">
        <v>12</v>
      </c>
      <c r="C41" s="175" t="s">
        <v>105</v>
      </c>
      <c r="D41" s="177" t="s">
        <v>106</v>
      </c>
      <c r="E41" s="218">
        <v>38971</v>
      </c>
      <c r="F41" s="174" t="s">
        <v>20</v>
      </c>
      <c r="G41" s="207" t="str">
        <f t="shared" si="7"/>
        <v>Пензенская обл.</v>
      </c>
      <c r="H41" s="81">
        <v>1.5671296296296299E-3</v>
      </c>
      <c r="I41" s="76">
        <f t="shared" si="8"/>
        <v>2.0856481481481481E-3</v>
      </c>
      <c r="J41" s="45"/>
      <c r="K41" s="96"/>
    </row>
    <row r="42" spans="1:11" ht="21.75" customHeight="1" thickBot="1" x14ac:dyDescent="0.25">
      <c r="A42" s="205">
        <f>A39</f>
        <v>5</v>
      </c>
      <c r="B42" s="187">
        <v>11</v>
      </c>
      <c r="C42" s="173" t="s">
        <v>107</v>
      </c>
      <c r="D42" s="217" t="s">
        <v>108</v>
      </c>
      <c r="E42" s="180">
        <v>38993</v>
      </c>
      <c r="F42" s="187" t="s">
        <v>24</v>
      </c>
      <c r="G42" s="78" t="str">
        <f t="shared" si="7"/>
        <v>Пензенская обл.</v>
      </c>
      <c r="H42" s="82">
        <v>2.0856481481481481E-3</v>
      </c>
      <c r="I42" s="77">
        <f t="shared" si="8"/>
        <v>2.0856481481481481E-3</v>
      </c>
      <c r="J42" s="47"/>
      <c r="K42" s="98"/>
    </row>
    <row r="43" spans="1:11" ht="21.75" customHeight="1" x14ac:dyDescent="0.2">
      <c r="A43" s="99">
        <v>6</v>
      </c>
      <c r="B43" s="176">
        <v>68</v>
      </c>
      <c r="C43" s="185" t="s">
        <v>109</v>
      </c>
      <c r="D43" s="201" t="s">
        <v>110</v>
      </c>
      <c r="E43" s="182">
        <v>38423</v>
      </c>
      <c r="F43" s="185" t="s">
        <v>24</v>
      </c>
      <c r="G43" s="79" t="s">
        <v>62</v>
      </c>
      <c r="H43" s="80">
        <v>5.0023148148148138E-4</v>
      </c>
      <c r="I43" s="83">
        <f>H46</f>
        <v>2.1238425925925925E-3</v>
      </c>
      <c r="J43" s="44"/>
      <c r="K43" s="94"/>
    </row>
    <row r="44" spans="1:11" ht="21.75" customHeight="1" x14ac:dyDescent="0.2">
      <c r="A44" s="100">
        <f>A43</f>
        <v>6</v>
      </c>
      <c r="B44" s="175">
        <v>626</v>
      </c>
      <c r="C44" s="174" t="s">
        <v>111</v>
      </c>
      <c r="D44" s="177" t="s">
        <v>112</v>
      </c>
      <c r="E44" s="219">
        <v>38932</v>
      </c>
      <c r="F44" s="174" t="s">
        <v>24</v>
      </c>
      <c r="G44" s="75" t="str">
        <f t="shared" ref="G44:G46" si="9">G43</f>
        <v>Москва</v>
      </c>
      <c r="H44" s="81">
        <v>1.0231481481481482E-3</v>
      </c>
      <c r="I44" s="76">
        <f t="shared" ref="I44:I46" si="10">I43</f>
        <v>2.1238425925925925E-3</v>
      </c>
      <c r="J44" s="45"/>
      <c r="K44" s="96"/>
    </row>
    <row r="45" spans="1:11" ht="21.75" customHeight="1" x14ac:dyDescent="0.2">
      <c r="A45" s="100">
        <f>A43</f>
        <v>6</v>
      </c>
      <c r="B45" s="174">
        <v>110</v>
      </c>
      <c r="C45" s="175" t="s">
        <v>113</v>
      </c>
      <c r="D45" s="177" t="s">
        <v>114</v>
      </c>
      <c r="E45" s="219">
        <v>39038</v>
      </c>
      <c r="F45" s="174" t="s">
        <v>20</v>
      </c>
      <c r="G45" s="75" t="str">
        <f t="shared" si="9"/>
        <v>Москва</v>
      </c>
      <c r="H45" s="81">
        <v>1.6268518518518518E-3</v>
      </c>
      <c r="I45" s="76">
        <f t="shared" si="10"/>
        <v>2.1238425925925925E-3</v>
      </c>
      <c r="J45" s="45"/>
      <c r="K45" s="96"/>
    </row>
    <row r="46" spans="1:11" ht="21.75" customHeight="1" thickBot="1" x14ac:dyDescent="0.25">
      <c r="A46" s="102">
        <f>A43</f>
        <v>6</v>
      </c>
      <c r="B46" s="220">
        <v>606</v>
      </c>
      <c r="C46" s="220" t="s">
        <v>115</v>
      </c>
      <c r="D46" s="221" t="s">
        <v>116</v>
      </c>
      <c r="E46" s="222">
        <v>38650</v>
      </c>
      <c r="F46" s="223" t="s">
        <v>20</v>
      </c>
      <c r="G46" s="103" t="str">
        <f t="shared" si="9"/>
        <v>Москва</v>
      </c>
      <c r="H46" s="104">
        <v>2.1238425925925925E-3</v>
      </c>
      <c r="I46" s="105">
        <f t="shared" si="10"/>
        <v>2.1238425925925925E-3</v>
      </c>
      <c r="J46" s="106"/>
      <c r="K46" s="107"/>
    </row>
    <row r="47" spans="1:11" ht="5.25" customHeight="1" thickTop="1" thickBot="1" x14ac:dyDescent="0.25">
      <c r="A47" s="26"/>
      <c r="B47" s="27"/>
      <c r="C47" s="27"/>
      <c r="D47" s="1"/>
      <c r="E47" s="28"/>
      <c r="F47" s="224"/>
      <c r="G47" s="17"/>
      <c r="H47" s="29"/>
      <c r="I47" s="29"/>
      <c r="J47" s="30"/>
      <c r="K47" s="30"/>
    </row>
    <row r="48" spans="1:11" ht="15.75" thickTop="1" x14ac:dyDescent="0.2">
      <c r="A48" s="152" t="s">
        <v>3</v>
      </c>
      <c r="B48" s="153"/>
      <c r="C48" s="153"/>
      <c r="D48" s="153"/>
      <c r="E48" s="67"/>
      <c r="F48" s="67"/>
      <c r="G48" s="154" t="s">
        <v>32</v>
      </c>
      <c r="H48" s="154"/>
      <c r="I48" s="153"/>
      <c r="J48" s="154"/>
      <c r="K48" s="155"/>
    </row>
    <row r="49" spans="1:26" x14ac:dyDescent="0.2">
      <c r="A49" s="91" t="s">
        <v>52</v>
      </c>
      <c r="B49" s="24"/>
      <c r="C49" s="24"/>
      <c r="D49" s="92"/>
      <c r="E49" s="32"/>
      <c r="F49" s="89"/>
      <c r="G49" s="31" t="s">
        <v>21</v>
      </c>
      <c r="H49" s="85" cm="1">
        <f t="array" ref="H49">SUM(1/COUNTIF(G23:G46,G23:G46))</f>
        <v>3</v>
      </c>
      <c r="I49" s="114"/>
      <c r="J49" s="58" t="s">
        <v>19</v>
      </c>
      <c r="K49" s="117">
        <f>COUNTIF(F23:F46,"ЗМС")</f>
        <v>0</v>
      </c>
    </row>
    <row r="50" spans="1:26" x14ac:dyDescent="0.2">
      <c r="A50" s="91" t="s">
        <v>53</v>
      </c>
      <c r="B50" s="24"/>
      <c r="C50" s="24"/>
      <c r="D50" s="92"/>
      <c r="E50" s="108"/>
      <c r="F50" s="90"/>
      <c r="G50" s="33" t="s">
        <v>25</v>
      </c>
      <c r="H50" s="84">
        <v>6</v>
      </c>
      <c r="I50" s="87"/>
      <c r="J50" s="58" t="s">
        <v>15</v>
      </c>
      <c r="K50" s="117">
        <f>COUNTIF(F23:F46,"МСМК")</f>
        <v>0</v>
      </c>
    </row>
    <row r="51" spans="1:26" x14ac:dyDescent="0.2">
      <c r="A51" s="91" t="s">
        <v>54</v>
      </c>
      <c r="B51" s="24"/>
      <c r="C51" s="24"/>
      <c r="D51" s="92"/>
      <c r="E51" s="108"/>
      <c r="F51" s="90"/>
      <c r="G51" s="33" t="s">
        <v>26</v>
      </c>
      <c r="H51" s="84">
        <v>6</v>
      </c>
      <c r="I51" s="87"/>
      <c r="J51" s="58" t="s">
        <v>17</v>
      </c>
      <c r="K51" s="117">
        <f>COUNTIF(F23:F46,"МС")</f>
        <v>1</v>
      </c>
    </row>
    <row r="52" spans="1:26" x14ac:dyDescent="0.2">
      <c r="A52" s="91" t="s">
        <v>55</v>
      </c>
      <c r="B52" s="24"/>
      <c r="C52" s="24"/>
      <c r="D52" s="92"/>
      <c r="E52" s="108"/>
      <c r="F52" s="90"/>
      <c r="G52" s="33" t="s">
        <v>27</v>
      </c>
      <c r="H52" s="85">
        <v>6</v>
      </c>
      <c r="I52" s="86"/>
      <c r="J52" s="58" t="s">
        <v>20</v>
      </c>
      <c r="K52" s="117">
        <f>COUNTIF(F23:F46,"КМС")</f>
        <v>17</v>
      </c>
    </row>
    <row r="53" spans="1:26" x14ac:dyDescent="0.2">
      <c r="A53" s="91"/>
      <c r="B53" s="24"/>
      <c r="C53" s="24"/>
      <c r="D53" s="92"/>
      <c r="E53" s="108"/>
      <c r="F53" s="90"/>
      <c r="G53" s="33" t="s">
        <v>28</v>
      </c>
      <c r="H53" s="85">
        <v>0</v>
      </c>
      <c r="I53" s="86"/>
      <c r="J53" s="58" t="s">
        <v>24</v>
      </c>
      <c r="K53" s="117">
        <f>COUNTIF(F23:F46,"1 СР")</f>
        <v>6</v>
      </c>
    </row>
    <row r="54" spans="1:26" x14ac:dyDescent="0.2">
      <c r="A54" s="91"/>
      <c r="B54" s="24"/>
      <c r="C54" s="24"/>
      <c r="D54" s="92"/>
      <c r="E54" s="108"/>
      <c r="F54" s="90"/>
      <c r="G54" s="33" t="s">
        <v>30</v>
      </c>
      <c r="H54" s="60">
        <v>0</v>
      </c>
      <c r="I54" s="88"/>
      <c r="J54" s="59" t="s">
        <v>34</v>
      </c>
      <c r="K54" s="118">
        <f>COUNTIF(F23:F46,"2 СР")</f>
        <v>0</v>
      </c>
    </row>
    <row r="55" spans="1:26" x14ac:dyDescent="0.2">
      <c r="A55" s="91"/>
      <c r="B55" s="24"/>
      <c r="C55" s="24"/>
      <c r="D55" s="92"/>
      <c r="E55" s="35"/>
      <c r="F55" s="115"/>
      <c r="G55" s="33" t="s">
        <v>29</v>
      </c>
      <c r="H55" s="60">
        <v>0</v>
      </c>
      <c r="I55" s="116"/>
      <c r="J55" s="59" t="s">
        <v>35</v>
      </c>
      <c r="K55" s="117">
        <f>COUNTIF(F23:F46,"3 СР")</f>
        <v>0</v>
      </c>
    </row>
    <row r="56" spans="1:26" ht="9.75" customHeight="1" x14ac:dyDescent="0.2">
      <c r="A56" s="36"/>
      <c r="B56" s="109"/>
      <c r="C56" s="109"/>
      <c r="D56" s="108"/>
      <c r="E56" s="110"/>
      <c r="F56" s="108"/>
      <c r="G56" s="108"/>
      <c r="H56" s="111"/>
      <c r="I56" s="111"/>
      <c r="J56" s="108"/>
      <c r="K56" s="37"/>
    </row>
    <row r="57" spans="1:26" ht="15.75" x14ac:dyDescent="0.2">
      <c r="A57" s="157" t="s">
        <v>2</v>
      </c>
      <c r="B57" s="158"/>
      <c r="C57" s="158"/>
      <c r="D57" s="158"/>
      <c r="E57" s="159" t="s">
        <v>7</v>
      </c>
      <c r="F57" s="159"/>
      <c r="G57" s="159"/>
      <c r="H57" s="159"/>
      <c r="I57" s="159" t="s">
        <v>57</v>
      </c>
      <c r="J57" s="159"/>
      <c r="K57" s="160"/>
    </row>
    <row r="58" spans="1:26" x14ac:dyDescent="0.2">
      <c r="A58" s="36"/>
      <c r="B58" s="108"/>
      <c r="C58" s="108"/>
      <c r="D58" s="108"/>
      <c r="E58" s="108"/>
      <c r="F58" s="32"/>
      <c r="G58" s="32"/>
      <c r="H58" s="32"/>
      <c r="I58" s="32"/>
      <c r="J58" s="32"/>
      <c r="K58" s="41"/>
    </row>
    <row r="59" spans="1:26" x14ac:dyDescent="0.2">
      <c r="A59" s="38"/>
      <c r="B59" s="109"/>
      <c r="C59" s="109"/>
      <c r="D59" s="109"/>
      <c r="E59" s="112"/>
      <c r="F59" s="109"/>
      <c r="G59" s="109"/>
      <c r="H59" s="113"/>
      <c r="I59" s="113"/>
      <c r="J59" s="109"/>
      <c r="K59" s="40"/>
    </row>
    <row r="60" spans="1:26" x14ac:dyDescent="0.2">
      <c r="A60" s="38"/>
      <c r="B60" s="109"/>
      <c r="C60" s="109"/>
      <c r="D60" s="109"/>
      <c r="E60" s="112"/>
      <c r="F60" s="109"/>
      <c r="G60" s="109"/>
      <c r="H60" s="113"/>
      <c r="I60" s="113"/>
      <c r="J60" s="109"/>
      <c r="K60" s="40"/>
    </row>
    <row r="61" spans="1:26" x14ac:dyDescent="0.2">
      <c r="A61" s="38"/>
      <c r="B61" s="109"/>
      <c r="C61" s="109"/>
      <c r="D61" s="109"/>
      <c r="E61" s="112"/>
      <c r="F61" s="109"/>
      <c r="G61" s="109"/>
      <c r="H61" s="113"/>
      <c r="I61" s="113"/>
      <c r="J61" s="109"/>
      <c r="K61" s="40"/>
    </row>
    <row r="62" spans="1:26" x14ac:dyDescent="0.2">
      <c r="A62" s="38"/>
      <c r="B62" s="109"/>
      <c r="C62" s="109"/>
      <c r="D62" s="109"/>
      <c r="E62" s="112"/>
      <c r="F62" s="109"/>
      <c r="G62" s="109"/>
      <c r="H62" s="113"/>
      <c r="I62" s="113"/>
      <c r="J62" s="109"/>
      <c r="K62" s="40"/>
    </row>
    <row r="63" spans="1:26" ht="16.5" thickBot="1" x14ac:dyDescent="0.25">
      <c r="A63" s="161" t="str">
        <f>G18</f>
        <v>Мягкова Е.А. (IК, г. Саранск)</v>
      </c>
      <c r="B63" s="147"/>
      <c r="C63" s="147"/>
      <c r="D63" s="147"/>
      <c r="E63" s="147" t="str">
        <f>G17</f>
        <v>Бочанов А.В. (ВК, г. Омск)</v>
      </c>
      <c r="F63" s="147"/>
      <c r="G63" s="147"/>
      <c r="H63" s="147"/>
      <c r="I63" s="147" t="str">
        <f>G19</f>
        <v>Кочетков Д.А. (ВК, г. Саранск)</v>
      </c>
      <c r="J63" s="147"/>
      <c r="K63" s="148"/>
    </row>
    <row r="64" spans="1:26" s="16" customFormat="1" ht="13.5" thickTop="1" x14ac:dyDescent="0.2">
      <c r="A64" s="2"/>
      <c r="B64" s="39"/>
      <c r="C64" s="39"/>
      <c r="D64" s="2"/>
      <c r="F64" s="2"/>
      <c r="G64" s="2"/>
      <c r="H64" s="34"/>
      <c r="I64" s="3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9" s="63" customFormat="1" ht="18.75" x14ac:dyDescent="0.2">
      <c r="B65" s="64"/>
      <c r="C65" s="64"/>
      <c r="E65" s="65"/>
      <c r="H65" s="66"/>
      <c r="I65" s="66"/>
    </row>
    <row r="66" spans="1:9" ht="21" x14ac:dyDescent="0.2">
      <c r="A66" s="61"/>
      <c r="B66" s="61"/>
      <c r="C66" s="62"/>
      <c r="D66" s="156"/>
      <c r="E66" s="156"/>
      <c r="F66" s="156"/>
      <c r="G66" s="156"/>
    </row>
    <row r="67" spans="1:9" ht="18.75" x14ac:dyDescent="0.2">
      <c r="D67" s="63"/>
    </row>
  </sheetData>
  <mergeCells count="36">
    <mergeCell ref="A6:K6"/>
    <mergeCell ref="A11:K11"/>
    <mergeCell ref="H15:K15"/>
    <mergeCell ref="A8:K8"/>
    <mergeCell ref="A9:K9"/>
    <mergeCell ref="A10:K10"/>
    <mergeCell ref="A7:K7"/>
    <mergeCell ref="A14:D14"/>
    <mergeCell ref="A15:G15"/>
    <mergeCell ref="A12:K12"/>
    <mergeCell ref="A13:D13"/>
    <mergeCell ref="A1:K1"/>
    <mergeCell ref="A2:K2"/>
    <mergeCell ref="A3:K3"/>
    <mergeCell ref="A4:K4"/>
    <mergeCell ref="A5:K5"/>
    <mergeCell ref="K21:K22"/>
    <mergeCell ref="E21:E22"/>
    <mergeCell ref="F21:F22"/>
    <mergeCell ref="D21:D22"/>
    <mergeCell ref="G21:G22"/>
    <mergeCell ref="J21:J22"/>
    <mergeCell ref="A21:A22"/>
    <mergeCell ref="B21:B22"/>
    <mergeCell ref="H21:H22"/>
    <mergeCell ref="C21:C22"/>
    <mergeCell ref="I21:I22"/>
    <mergeCell ref="D66:G66"/>
    <mergeCell ref="I57:K57"/>
    <mergeCell ref="I63:K63"/>
    <mergeCell ref="A48:D48"/>
    <mergeCell ref="A63:D63"/>
    <mergeCell ref="G48:K48"/>
    <mergeCell ref="E63:H63"/>
    <mergeCell ref="A57:D57"/>
    <mergeCell ref="E57:H57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Эстафета</vt:lpstr>
      <vt:lpstr>'ПР Эстафета'!Заголовки_для_печати</vt:lpstr>
      <vt:lpstr>'ПР Эстафета'!Область_печати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2023-09-13T11:33:55Z</cp:lastPrinted>
  <dcterms:created xsi:type="dcterms:W3CDTF">1996-10-08T23:32:33Z</dcterms:created>
  <dcterms:modified xsi:type="dcterms:W3CDTF">2023-09-14T06:08:38Z</dcterms:modified>
</cp:coreProperties>
</file>