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76F02A63-CBC6-410D-9F0E-045E8FF11A84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многодневная гонка юниорки" sheetId="100" r:id="rId1"/>
  </sheets>
  <definedNames>
    <definedName name="_xlnm.Print_Titles" localSheetId="0">'многодневная гонка юниорки'!$21:$22</definedName>
    <definedName name="_xlnm.Print_Area" localSheetId="0">'многодневная гонка юниорки'!$A$1:$M$80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9" i="100" l="1"/>
  <c r="F79" i="100"/>
  <c r="M70" i="100"/>
  <c r="M69" i="100"/>
  <c r="M68" i="100"/>
  <c r="M67" i="100"/>
  <c r="M66" i="100"/>
  <c r="M65" i="100"/>
  <c r="M64" i="100"/>
  <c r="I71" i="100"/>
  <c r="I70" i="100"/>
  <c r="I69" i="100"/>
  <c r="I68" i="100"/>
  <c r="I67" i="100"/>
  <c r="K24" i="100"/>
  <c r="K25" i="100"/>
  <c r="K26" i="100"/>
  <c r="K27" i="100"/>
  <c r="K28" i="100"/>
  <c r="K29" i="100"/>
  <c r="K30" i="100"/>
  <c r="K31" i="100"/>
  <c r="K32" i="100"/>
  <c r="K33" i="100"/>
  <c r="K34" i="100"/>
  <c r="K35" i="100"/>
  <c r="K36" i="100"/>
  <c r="K37" i="100"/>
  <c r="K38" i="100"/>
  <c r="K39" i="100"/>
  <c r="K40" i="100"/>
  <c r="K41" i="100"/>
  <c r="K42" i="100"/>
  <c r="K23" i="100"/>
  <c r="I66" i="100" l="1"/>
  <c r="I65" i="100" s="1"/>
  <c r="J25" i="100" l="1"/>
  <c r="J26" i="100"/>
  <c r="J27" i="100"/>
  <c r="J28" i="100"/>
  <c r="J29" i="100"/>
  <c r="J30" i="100"/>
  <c r="J31" i="100"/>
  <c r="J32" i="100"/>
  <c r="J33" i="100"/>
  <c r="J34" i="100"/>
  <c r="J35" i="100"/>
  <c r="J36" i="100"/>
  <c r="J37" i="100"/>
  <c r="J38" i="100"/>
  <c r="J39" i="100"/>
  <c r="J40" i="100"/>
  <c r="J41" i="100"/>
  <c r="J42" i="100"/>
  <c r="J24" i="100"/>
</calcChain>
</file>

<file path=xl/sharedStrings.xml><?xml version="1.0" encoding="utf-8"?>
<sst xmlns="http://schemas.openxmlformats.org/spreadsheetml/2006/main" count="221" uniqueCount="123">
  <si>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</si>
  <si>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</si>
  <si>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</si>
  <si>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</si>
  <si>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</si>
  <si>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</si>
  <si>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</si>
  <si>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</si>
  <si>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</si>
  <si>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</si>
  <si>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</si>
  <si>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</si>
  <si>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</si>
  <si>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</si>
  <si>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</si>
  <si>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</si>
  <si>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</si>
  <si>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</si>
  <si>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</si>
  <si>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</si>
  <si>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</si>
  <si>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</si>
  <si>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</si>
  <si>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</si>
  <si>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</si>
  <si>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</si>
  <si>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</si>
  <si>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</si>
  <si>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</si>
  <si>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</si>
  <si>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</si>
  <si>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</si>
  <si>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</si>
  <si>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</si>
  <si>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</si>
  <si>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</si>
  <si>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</si>
  <si>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</si>
  <si>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</si>
  <si>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</si>
  <si>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</si>
  <si>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</si>
  <si>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</si>
  <si>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</si>
  <si>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</si>
  <si>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</si>
  <si>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</si>
  <si>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</si>
  <si>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</si>
  <si>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</si>
  <si>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</si>
  <si>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НФ</t>
  </si>
  <si>
    <t>2 СР</t>
  </si>
  <si>
    <t>3 СР</t>
  </si>
  <si>
    <t>МЕСТО ПРОВЕДЕНИЯ: г. Майкоп</t>
  </si>
  <si>
    <t>Воронов А.М. (1СК, г.Майкоп)</t>
  </si>
  <si>
    <t>Попова Е.В. (ВК, г.Воронеж)</t>
  </si>
  <si>
    <t>Юниорки 17-18 лет</t>
  </si>
  <si>
    <t>Республика Адыгея</t>
  </si>
  <si>
    <t>Ростовская область</t>
  </si>
  <si>
    <t>Хабаровский край</t>
  </si>
  <si>
    <t>Краснодарский край</t>
  </si>
  <si>
    <t>Иркутская область</t>
  </si>
  <si>
    <t>Удмуртская Республика</t>
  </si>
  <si>
    <t>Санкт-Петербург</t>
  </si>
  <si>
    <t>БЕК Анастасия</t>
  </si>
  <si>
    <t>САГДИЕВА Асия</t>
  </si>
  <si>
    <t>ПАХОМОВА Анастасия</t>
  </si>
  <si>
    <t>КРАПИВИНА Дарья</t>
  </si>
  <si>
    <t>ЛЕБЕДЕВА Дарья</t>
  </si>
  <si>
    <t>СМИРНОВА Диана</t>
  </si>
  <si>
    <t>ВИННИК Ангелина</t>
  </si>
  <si>
    <t>РУЖНИКОВА Анастасия</t>
  </si>
  <si>
    <t>ВЕРНЯЕВА Арина</t>
  </si>
  <si>
    <t>ГОРОХОВА Анастасия</t>
  </si>
  <si>
    <t>шоссе - многодневная гонка</t>
  </si>
  <si>
    <t>ДАТА ПРОВЕДЕНИЯ: 01-04 апреля 2023 г.</t>
  </si>
  <si>
    <t>НАЧАЛО ГОНКИ:</t>
  </si>
  <si>
    <t>ОКОНЧАНИЕ ГОНКИ:</t>
  </si>
  <si>
    <t>Ширяева Н.С. (1СК, г.Майкоп)</t>
  </si>
  <si>
    <t>№ ВРВС: 0080671811Я</t>
  </si>
  <si>
    <t>№ ЕКП 2023: 31279</t>
  </si>
  <si>
    <t>ДИСТАНЦИЯ: ЭТАПОВ</t>
  </si>
  <si>
    <t>4</t>
  </si>
  <si>
    <t>БОР Елизавета</t>
  </si>
  <si>
    <t>МУЧКАЕВА Людмила</t>
  </si>
  <si>
    <t>БОГДАНОВА Алена</t>
  </si>
  <si>
    <t>РЫБИНА Светлана</t>
  </si>
  <si>
    <t>Москва</t>
  </si>
  <si>
    <t>ЕРМОЛОВА Дарья</t>
  </si>
  <si>
    <t>Тульская область</t>
  </si>
  <si>
    <t>МАЛЬКОВА Татьяна</t>
  </si>
  <si>
    <t>КОВЯЗИНА Валерия</t>
  </si>
  <si>
    <t>РАХМАТУЛЛИНА Дания</t>
  </si>
  <si>
    <t>Саратовская область</t>
  </si>
  <si>
    <t>ЖЕЛОНКИНА Софья</t>
  </si>
  <si>
    <t>СЫЧЕВА Марина</t>
  </si>
  <si>
    <t>Свердловская область</t>
  </si>
  <si>
    <t>ЖУРАВЛЕВА Екатерина</t>
  </si>
  <si>
    <t>ЛОЦМАНОВА Сабина</t>
  </si>
  <si>
    <t>КУЗЬМИНОВА Яна</t>
  </si>
  <si>
    <t>1 этап</t>
  </si>
  <si>
    <t>КОРОТКАЯ Анастасия</t>
  </si>
  <si>
    <t>Самарская область</t>
  </si>
  <si>
    <t>БУЛЫГИНА Мария</t>
  </si>
  <si>
    <t>ТКАЧУК Анастасия</t>
  </si>
  <si>
    <t>Воронежская область</t>
  </si>
  <si>
    <t>АГАЕВА Алина</t>
  </si>
  <si>
    <t>МАЙСУРАДЗЕ Лия</t>
  </si>
  <si>
    <t>2 этап</t>
  </si>
  <si>
    <t>ВЫВОЛОКИНА Анастасия</t>
  </si>
  <si>
    <t>КИСИЕВА Арина</t>
  </si>
  <si>
    <t>ГЛАДЧЕНКО Татьяна</t>
  </si>
  <si>
    <t>ДАВЫДОВСКАЯ Ольга</t>
  </si>
  <si>
    <t>БРЮХОВА Мария</t>
  </si>
  <si>
    <t>ГРЯЗНОВА Дарья</t>
  </si>
  <si>
    <t>АКУЛАЕВА Екатерина</t>
  </si>
  <si>
    <t>СТРИЖОВА Ксения</t>
  </si>
  <si>
    <t>Забайкальский край</t>
  </si>
  <si>
    <t>БАЛУХИНА Ариадна</t>
  </si>
  <si>
    <t>ВАВИЛИНА Афида</t>
  </si>
  <si>
    <t>КРАВЧЕНКО Виктория</t>
  </si>
  <si>
    <t>3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</si>
</sst>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dd\.mm\.yyyy;@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49" fontId="5" fillId="0" borderId="37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4" fontId="13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16" fillId="0" borderId="39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center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5" fontId="16" fillId="0" borderId="39" xfId="0" applyNumberFormat="1" applyFont="1" applyBorder="1" applyAlignment="1">
      <alignment horizontal="center" vertical="center"/>
    </xf>
    <xf numFmtId="0" fontId="16" fillId="0" borderId="39" xfId="0" applyNumberFormat="1" applyFont="1" applyFill="1" applyBorder="1" applyAlignment="1" applyProtection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1" fontId="19" fillId="0" borderId="39" xfId="8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1" fillId="0" borderId="39" xfId="9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6" fontId="16" fillId="0" borderId="39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353061</xdr:colOff>
      <xdr:row>0</xdr:row>
      <xdr:rowOff>99061</xdr:rowOff>
    </xdr:from>
    <xdr:to>
      <xdr:col>4</xdr:col>
      <xdr:colOff>596900</xdr:colOff>
      <xdr:row>3</xdr:row>
      <xdr:rowOff>205740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95B601A-64F2-4FCA-8651-01BEB2E923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101" y="99061"/>
          <a:ext cx="1158239" cy="838199"/>
        </a:xfrm>
        <a:prstGeom prst="rect">
          <a:avLst/>
        </a:prstGeom>
      </xdr:spPr>
    </xdr:pic>
    <xdr:clientData/>
  </xdr:twoCellAnchor>
  <xdr:twoCellAnchor editAs="oneCell">
    <xdr:from>
      <xdr:col>11</xdr:col>
      <xdr:colOff>72390</xdr:colOff>
      <xdr:row>0</xdr:row>
      <xdr:rowOff>131445</xdr:rowOff>
    </xdr:from>
    <xdr:to>
      <xdr:col>11</xdr:col>
      <xdr:colOff>872490</xdr:colOff>
      <xdr:row>3</xdr:row>
      <xdr:rowOff>194310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369611E7-B619-46E7-9A5B-A29FED3701F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790" y="131445"/>
          <a:ext cx="800100" cy="794385"/>
        </a:xfrm>
        <a:prstGeom prst="rect">
          <a:avLst/>
        </a:prstGeom>
      </xdr:spPr>
    </xdr:pic>
    <xdr:clientData/>
  </xdr:twoCellAnchor>
  <xdr:twoCellAnchor>
    <xdr:from>
      <xdr:col>0</xdr:col>
      <xdr:colOff>68580</xdr:colOff>
      <xdr:row>0</xdr:row>
      <xdr:rowOff>60960</xdr:rowOff>
    </xdr:from>
    <xdr:to>
      <xdr:col>2</xdr:col>
      <xdr:colOff>186081</xdr:colOff>
      <xdr:row>3</xdr:row>
      <xdr:rowOff>187653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A1EB5059-4B9B-4386-BED0-AEC32CAE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60960"/>
          <a:ext cx="1077621" cy="858213"/>
        </a:xfrm>
        <a:prstGeom prst="rect">
          <a:avLst/>
        </a:prstGeom>
      </xdr:spPr>
    </xdr:pic>
    <xdr:clientData/>
  </xdr:twoCellAnchor>
  <xdr:twoCellAnchor>
    <xdr:from>
      <xdr:col>12</xdr:col>
      <xdr:colOff>281940</xdr:colOff>
      <xdr:row>0</xdr:row>
      <xdr:rowOff>152400</xdr:rowOff>
    </xdr:from>
    <xdr:to>
      <xdr:col>12</xdr:col>
      <xdr:colOff>1321384</xdr:colOff>
      <xdr:row>3</xdr:row>
      <xdr:rowOff>240608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451EBD8C-9793-4956-B0B4-65AE49A07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8740" y="152400"/>
          <a:ext cx="1039444" cy="819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theme="3" tint="-0.249977111117893"/>
    <pageSetUpPr fitToPage="1"/>
  </sheetPr>
  <dimension ref="A1:R80"/>
  <sheetViews>
    <sheetView tabSelected="1" view="pageBreakPreview" zoomScale="75" zoomScaleNormal="100" zoomScaleSheetLayoutView="75" workbookViewId="0">
      <selection activeCell="P7" sqref="P7"/>
    </sheetView>
  </sheetViews>
  <sheetFormatPr defaultColWidth="9.33203125" defaultRowHeight="13.8" x14ac:dyDescent="0.25"/>
  <cols>
    <col min="1" max="1" width="7" style="1" customWidth="1"/>
    <col min="2" max="2" width="7" style="87" customWidth="1"/>
    <col min="3" max="3" width="13.33203125" style="87" customWidth="1"/>
    <col min="4" max="4" width="6.109375" style="15" hidden="1" customWidth="1"/>
    <col min="5" max="5" width="27.5546875" style="1" customWidth="1"/>
    <col min="6" max="6" width="11.6640625" style="1" customWidth="1"/>
    <col min="7" max="7" width="7.664062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2.109375" style="68" customWidth="1"/>
    <col min="12" max="12" width="13.33203125" style="1" customWidth="1"/>
    <col min="13" max="13" width="20.6640625" style="1" customWidth="1"/>
    <col min="14" max="16384" width="9.33203125" style="1"/>
  </cols>
  <sheetData>
    <row r="1" spans="1:18" ht="19.2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8" ht="19.2" customHeight="1" x14ac:dyDescent="0.25">
      <c r="A2" s="148" t="s">
        <v>48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8" ht="19.2" customHeight="1" x14ac:dyDescent="0.25">
      <c r="A3" s="148" t="s">
        <v>11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8" ht="19.2" customHeight="1" x14ac:dyDescent="0.25">
      <c r="A4" s="148" t="s">
        <v>49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8" x14ac:dyDescent="0.3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P5" s="33"/>
    </row>
    <row r="6" spans="1:18" s="2" customFormat="1" ht="28.8" x14ac:dyDescent="0.3">
      <c r="A6" s="150" t="s">
        <v>50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R6" s="33"/>
    </row>
    <row r="7" spans="1:18" s="2" customFormat="1" ht="18" customHeight="1" x14ac:dyDescent="0.25">
      <c r="A7" s="151" t="s">
        <v>18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</row>
    <row r="8" spans="1:18" s="2" customFormat="1" ht="4.5" customHeight="1" thickBot="1" x14ac:dyDescent="0.3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8" ht="19.5" customHeight="1" thickTop="1" x14ac:dyDescent="0.25">
      <c r="A9" s="153" t="s">
        <v>23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5"/>
    </row>
    <row r="10" spans="1:18" ht="18" customHeight="1" x14ac:dyDescent="0.25">
      <c r="A10" s="156" t="s">
        <v>75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8"/>
    </row>
    <row r="11" spans="1:18" ht="19.5" customHeight="1" x14ac:dyDescent="0.25">
      <c r="A11" s="156" t="s">
        <v>57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8"/>
    </row>
    <row r="12" spans="1:18" ht="5.25" customHeight="1" x14ac:dyDescent="0.2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</row>
    <row r="13" spans="1:18" ht="14.4" x14ac:dyDescent="0.3">
      <c r="A13" s="59" t="s">
        <v>54</v>
      </c>
      <c r="B13" s="28"/>
      <c r="C13" s="28"/>
      <c r="D13" s="13"/>
      <c r="E13" s="94"/>
      <c r="F13" s="5"/>
      <c r="G13" s="5"/>
      <c r="H13" s="46" t="s">
        <v>77</v>
      </c>
      <c r="I13" s="5"/>
      <c r="J13" s="5"/>
      <c r="K13" s="60"/>
      <c r="L13" s="46"/>
      <c r="M13" s="92" t="s">
        <v>80</v>
      </c>
    </row>
    <row r="14" spans="1:18" ht="14.4" x14ac:dyDescent="0.25">
      <c r="A14" s="82" t="s">
        <v>76</v>
      </c>
      <c r="B14" s="17"/>
      <c r="C14" s="17"/>
      <c r="D14" s="14"/>
      <c r="E14" s="83"/>
      <c r="F14" s="6"/>
      <c r="G14" s="6"/>
      <c r="H14" s="95" t="s">
        <v>78</v>
      </c>
      <c r="I14" s="6"/>
      <c r="J14" s="6"/>
      <c r="K14" s="61"/>
      <c r="L14" s="95"/>
      <c r="M14" s="96" t="s">
        <v>81</v>
      </c>
    </row>
    <row r="15" spans="1:18" ht="14.4" x14ac:dyDescent="0.25">
      <c r="A15" s="159" t="s">
        <v>10</v>
      </c>
      <c r="B15" s="143"/>
      <c r="C15" s="143"/>
      <c r="D15" s="143"/>
      <c r="E15" s="143"/>
      <c r="F15" s="143"/>
      <c r="G15" s="143"/>
      <c r="H15" s="160"/>
      <c r="I15" s="142" t="s">
        <v>1</v>
      </c>
      <c r="J15" s="143"/>
      <c r="K15" s="143"/>
      <c r="L15" s="143"/>
      <c r="M15" s="144"/>
    </row>
    <row r="16" spans="1:18" ht="14.4" x14ac:dyDescent="0.25">
      <c r="A16" s="22" t="s">
        <v>19</v>
      </c>
      <c r="B16" s="18"/>
      <c r="C16" s="18"/>
      <c r="D16" s="16"/>
      <c r="E16" s="10"/>
      <c r="F16" s="11"/>
      <c r="G16" s="10"/>
      <c r="H16" s="12"/>
      <c r="I16" s="52" t="s">
        <v>43</v>
      </c>
      <c r="J16" s="7"/>
      <c r="K16" s="62"/>
      <c r="L16" s="7"/>
      <c r="M16" s="23"/>
    </row>
    <row r="17" spans="1:13" ht="14.4" x14ac:dyDescent="0.25">
      <c r="A17" s="22" t="s">
        <v>20</v>
      </c>
      <c r="B17" s="18"/>
      <c r="C17" s="18"/>
      <c r="D17" s="16"/>
      <c r="E17" s="9"/>
      <c r="F17" s="11"/>
      <c r="G17" s="10"/>
      <c r="H17" s="12" t="s">
        <v>56</v>
      </c>
      <c r="I17" s="52" t="s">
        <v>44</v>
      </c>
      <c r="J17" s="7"/>
      <c r="K17" s="62"/>
      <c r="L17" s="7"/>
      <c r="M17" s="51"/>
    </row>
    <row r="18" spans="1:13" ht="14.4" x14ac:dyDescent="0.25">
      <c r="A18" s="22" t="s">
        <v>21</v>
      </c>
      <c r="B18" s="18"/>
      <c r="C18" s="18"/>
      <c r="D18" s="16"/>
      <c r="E18" s="9"/>
      <c r="F18" s="11"/>
      <c r="G18" s="10"/>
      <c r="H18" s="12" t="s">
        <v>55</v>
      </c>
      <c r="I18" s="52" t="s">
        <v>45</v>
      </c>
      <c r="J18" s="7"/>
      <c r="K18" s="62"/>
      <c r="L18" s="7"/>
      <c r="M18" s="51"/>
    </row>
    <row r="19" spans="1:13" ht="16.2" thickBot="1" x14ac:dyDescent="0.3">
      <c r="A19" s="22" t="s">
        <v>17</v>
      </c>
      <c r="B19" s="19"/>
      <c r="C19" s="19"/>
      <c r="D19" s="24"/>
      <c r="E19" s="8"/>
      <c r="F19" s="8"/>
      <c r="G19" s="8"/>
      <c r="H19" s="12" t="s">
        <v>79</v>
      </c>
      <c r="I19" s="52" t="s">
        <v>82</v>
      </c>
      <c r="J19" s="7"/>
      <c r="K19" s="62"/>
      <c r="L19" s="80">
        <v>252.5</v>
      </c>
      <c r="M19" s="23" t="s">
        <v>83</v>
      </c>
    </row>
    <row r="20" spans="1:13" ht="9.75" customHeight="1" thickTop="1" thickBot="1" x14ac:dyDescent="0.3">
      <c r="A20" s="39"/>
      <c r="B20" s="30"/>
      <c r="C20" s="30"/>
      <c r="D20" s="31"/>
      <c r="E20" s="29"/>
      <c r="F20" s="29"/>
      <c r="G20" s="29"/>
      <c r="H20" s="29"/>
      <c r="I20" s="29"/>
      <c r="J20" s="29"/>
      <c r="K20" s="63"/>
      <c r="L20" s="29"/>
      <c r="M20" s="40"/>
    </row>
    <row r="21" spans="1:13" s="3" customFormat="1" ht="21" customHeight="1" thickTop="1" x14ac:dyDescent="0.25">
      <c r="A21" s="138" t="s">
        <v>7</v>
      </c>
      <c r="B21" s="122" t="s">
        <v>14</v>
      </c>
      <c r="C21" s="122" t="s">
        <v>42</v>
      </c>
      <c r="D21" s="140" t="s">
        <v>12</v>
      </c>
      <c r="E21" s="122" t="s">
        <v>2</v>
      </c>
      <c r="F21" s="122" t="s">
        <v>41</v>
      </c>
      <c r="G21" s="122" t="s">
        <v>9</v>
      </c>
      <c r="H21" s="122" t="s">
        <v>15</v>
      </c>
      <c r="I21" s="122" t="s">
        <v>8</v>
      </c>
      <c r="J21" s="122" t="s">
        <v>27</v>
      </c>
      <c r="K21" s="126" t="s">
        <v>24</v>
      </c>
      <c r="L21" s="128" t="s">
        <v>26</v>
      </c>
      <c r="M21" s="130" t="s">
        <v>16</v>
      </c>
    </row>
    <row r="22" spans="1:13" s="3" customFormat="1" ht="13.5" customHeight="1" x14ac:dyDescent="0.25">
      <c r="A22" s="139"/>
      <c r="B22" s="123"/>
      <c r="C22" s="123"/>
      <c r="D22" s="141"/>
      <c r="E22" s="123"/>
      <c r="F22" s="123"/>
      <c r="G22" s="123"/>
      <c r="H22" s="123"/>
      <c r="I22" s="123"/>
      <c r="J22" s="123"/>
      <c r="K22" s="127"/>
      <c r="L22" s="129"/>
      <c r="M22" s="131"/>
    </row>
    <row r="23" spans="1:13" s="4" customFormat="1" ht="26.25" customHeight="1" x14ac:dyDescent="0.25">
      <c r="A23" s="101">
        <v>1</v>
      </c>
      <c r="B23" s="47">
        <v>118</v>
      </c>
      <c r="C23" s="47">
        <v>10094559422</v>
      </c>
      <c r="D23" s="42"/>
      <c r="E23" s="48" t="s">
        <v>70</v>
      </c>
      <c r="F23" s="111">
        <v>38505</v>
      </c>
      <c r="G23" s="89" t="s">
        <v>25</v>
      </c>
      <c r="H23" s="109" t="s">
        <v>64</v>
      </c>
      <c r="I23" s="81">
        <v>0.27988400000000002</v>
      </c>
      <c r="J23" s="81"/>
      <c r="K23" s="64">
        <f t="shared" ref="K23:K42" si="0">$L$19/((I23*24))</f>
        <v>37.589977752688014</v>
      </c>
      <c r="L23" s="41"/>
      <c r="M23" s="45"/>
    </row>
    <row r="24" spans="1:13" s="4" customFormat="1" ht="26.25" customHeight="1" x14ac:dyDescent="0.25">
      <c r="A24" s="43">
        <v>2</v>
      </c>
      <c r="B24" s="47">
        <v>105</v>
      </c>
      <c r="C24" s="47">
        <v>10083214765</v>
      </c>
      <c r="D24" s="42"/>
      <c r="E24" s="48" t="s">
        <v>68</v>
      </c>
      <c r="F24" s="111">
        <v>38652</v>
      </c>
      <c r="G24" s="89" t="s">
        <v>25</v>
      </c>
      <c r="H24" s="109" t="s">
        <v>64</v>
      </c>
      <c r="I24" s="81">
        <v>0.28002300000000002</v>
      </c>
      <c r="J24" s="81">
        <f t="shared" ref="J24:J42" si="1">I24-$I$23</f>
        <v>1.3900000000000023E-4</v>
      </c>
      <c r="K24" s="64">
        <f t="shared" si="0"/>
        <v>37.57131854645273</v>
      </c>
      <c r="L24" s="41"/>
      <c r="M24" s="45"/>
    </row>
    <row r="25" spans="1:13" s="4" customFormat="1" ht="26.25" customHeight="1" x14ac:dyDescent="0.25">
      <c r="A25" s="43">
        <v>3</v>
      </c>
      <c r="B25" s="44">
        <v>114</v>
      </c>
      <c r="C25" s="47">
        <v>10092421378</v>
      </c>
      <c r="D25" s="42"/>
      <c r="E25" s="48" t="s">
        <v>84</v>
      </c>
      <c r="F25" s="111">
        <v>38855</v>
      </c>
      <c r="G25" s="89" t="s">
        <v>38</v>
      </c>
      <c r="H25" s="109" t="s">
        <v>64</v>
      </c>
      <c r="I25" s="81">
        <v>0.28020800000000001</v>
      </c>
      <c r="J25" s="81">
        <f t="shared" si="1"/>
        <v>3.2399999999999096E-4</v>
      </c>
      <c r="K25" s="64">
        <f t="shared" si="0"/>
        <v>37.546513066483946</v>
      </c>
      <c r="L25" s="41"/>
      <c r="M25" s="97"/>
    </row>
    <row r="26" spans="1:13" s="4" customFormat="1" ht="26.25" customHeight="1" x14ac:dyDescent="0.25">
      <c r="A26" s="43">
        <v>4</v>
      </c>
      <c r="B26" s="44">
        <v>132</v>
      </c>
      <c r="C26" s="47">
        <v>10119756483</v>
      </c>
      <c r="D26" s="42"/>
      <c r="E26" s="48" t="s">
        <v>71</v>
      </c>
      <c r="F26" s="111">
        <v>38441</v>
      </c>
      <c r="G26" s="89" t="s">
        <v>38</v>
      </c>
      <c r="H26" s="109" t="s">
        <v>58</v>
      </c>
      <c r="I26" s="81">
        <v>0.28066000000000002</v>
      </c>
      <c r="J26" s="81">
        <f t="shared" si="1"/>
        <v>7.7599999999999891E-4</v>
      </c>
      <c r="K26" s="64">
        <f t="shared" si="0"/>
        <v>37.486044799163871</v>
      </c>
      <c r="L26" s="41"/>
      <c r="M26" s="45"/>
    </row>
    <row r="27" spans="1:13" s="4" customFormat="1" ht="26.25" customHeight="1" x14ac:dyDescent="0.25">
      <c r="A27" s="43">
        <v>5</v>
      </c>
      <c r="B27" s="44">
        <v>116</v>
      </c>
      <c r="C27" s="47">
        <v>10088344146</v>
      </c>
      <c r="D27" s="42"/>
      <c r="E27" s="48" t="s">
        <v>85</v>
      </c>
      <c r="F27" s="111">
        <v>38624</v>
      </c>
      <c r="G27" s="89" t="s">
        <v>38</v>
      </c>
      <c r="H27" s="109" t="s">
        <v>64</v>
      </c>
      <c r="I27" s="81">
        <v>0.28068300000000002</v>
      </c>
      <c r="J27" s="81">
        <f t="shared" si="1"/>
        <v>7.9899999999999416E-4</v>
      </c>
      <c r="K27" s="64">
        <f t="shared" si="0"/>
        <v>37.482973081138979</v>
      </c>
      <c r="L27" s="41"/>
      <c r="M27" s="45"/>
    </row>
    <row r="28" spans="1:13" s="4" customFormat="1" ht="26.25" customHeight="1" x14ac:dyDescent="0.25">
      <c r="A28" s="43">
        <v>6</v>
      </c>
      <c r="B28" s="44">
        <v>117</v>
      </c>
      <c r="C28" s="47">
        <v>10093069258</v>
      </c>
      <c r="D28" s="42"/>
      <c r="E28" s="48" t="s">
        <v>86</v>
      </c>
      <c r="F28" s="111">
        <v>38836</v>
      </c>
      <c r="G28" s="89" t="s">
        <v>38</v>
      </c>
      <c r="H28" s="109" t="s">
        <v>64</v>
      </c>
      <c r="I28" s="81">
        <v>0.28135399999999999</v>
      </c>
      <c r="J28" s="81">
        <f t="shared" si="1"/>
        <v>1.4699999999999713E-3</v>
      </c>
      <c r="K28" s="64">
        <f t="shared" si="0"/>
        <v>37.393580092457661</v>
      </c>
      <c r="L28" s="41"/>
      <c r="M28" s="45"/>
    </row>
    <row r="29" spans="1:13" s="4" customFormat="1" ht="26.25" customHeight="1" x14ac:dyDescent="0.25">
      <c r="A29" s="43">
        <v>7</v>
      </c>
      <c r="B29" s="44">
        <v>109</v>
      </c>
      <c r="C29" s="47">
        <v>10101383875</v>
      </c>
      <c r="D29" s="42"/>
      <c r="E29" s="48" t="s">
        <v>65</v>
      </c>
      <c r="F29" s="111">
        <v>38568</v>
      </c>
      <c r="G29" s="89" t="s">
        <v>25</v>
      </c>
      <c r="H29" s="109" t="s">
        <v>64</v>
      </c>
      <c r="I29" s="81">
        <v>0.281667</v>
      </c>
      <c r="J29" s="81">
        <f t="shared" si="1"/>
        <v>1.782999999999979E-3</v>
      </c>
      <c r="K29" s="64">
        <f t="shared" si="0"/>
        <v>37.352026802335146</v>
      </c>
      <c r="L29" s="41"/>
      <c r="M29" s="45"/>
    </row>
    <row r="30" spans="1:13" s="4" customFormat="1" ht="26.25" customHeight="1" x14ac:dyDescent="0.25">
      <c r="A30" s="43">
        <v>8</v>
      </c>
      <c r="B30" s="44">
        <v>108</v>
      </c>
      <c r="C30" s="47">
        <v>10101387010</v>
      </c>
      <c r="D30" s="42"/>
      <c r="E30" s="48" t="s">
        <v>66</v>
      </c>
      <c r="F30" s="111">
        <v>38387</v>
      </c>
      <c r="G30" s="89" t="s">
        <v>25</v>
      </c>
      <c r="H30" s="109" t="s">
        <v>64</v>
      </c>
      <c r="I30" s="81">
        <v>0.28169</v>
      </c>
      <c r="J30" s="81">
        <f t="shared" si="1"/>
        <v>1.8059999999999743E-3</v>
      </c>
      <c r="K30" s="64">
        <f t="shared" si="0"/>
        <v>37.348977007821837</v>
      </c>
      <c r="L30" s="41"/>
      <c r="M30" s="45"/>
    </row>
    <row r="31" spans="1:13" s="4" customFormat="1" ht="26.25" customHeight="1" x14ac:dyDescent="0.25">
      <c r="A31" s="43">
        <v>9</v>
      </c>
      <c r="B31" s="44">
        <v>130</v>
      </c>
      <c r="C31" s="47">
        <v>10096561157</v>
      </c>
      <c r="D31" s="42"/>
      <c r="E31" s="48" t="s">
        <v>87</v>
      </c>
      <c r="F31" s="111">
        <v>38946</v>
      </c>
      <c r="G31" s="89" t="s">
        <v>38</v>
      </c>
      <c r="H31" s="109" t="s">
        <v>88</v>
      </c>
      <c r="I31" s="81">
        <v>0.28189799999999998</v>
      </c>
      <c r="J31" s="81">
        <f t="shared" si="1"/>
        <v>2.0139999999999603E-3</v>
      </c>
      <c r="K31" s="64">
        <f t="shared" si="0"/>
        <v>37.321418858357752</v>
      </c>
      <c r="L31" s="41"/>
      <c r="M31" s="45"/>
    </row>
    <row r="32" spans="1:13" s="4" customFormat="1" ht="26.25" customHeight="1" x14ac:dyDescent="0.25">
      <c r="A32" s="43">
        <v>10</v>
      </c>
      <c r="B32" s="44">
        <v>139</v>
      </c>
      <c r="C32" s="47">
        <v>10091966589</v>
      </c>
      <c r="D32" s="42"/>
      <c r="E32" s="48" t="s">
        <v>89</v>
      </c>
      <c r="F32" s="111">
        <v>38956</v>
      </c>
      <c r="G32" s="89" t="s">
        <v>38</v>
      </c>
      <c r="H32" s="109" t="s">
        <v>90</v>
      </c>
      <c r="I32" s="81">
        <v>0.28194399999999997</v>
      </c>
      <c r="J32" s="81">
        <f t="shared" si="1"/>
        <v>2.0599999999999508E-3</v>
      </c>
      <c r="K32" s="64">
        <f t="shared" si="0"/>
        <v>37.315329758155286</v>
      </c>
      <c r="L32" s="41"/>
      <c r="M32" s="45"/>
    </row>
    <row r="33" spans="1:13" s="4" customFormat="1" ht="26.25" customHeight="1" x14ac:dyDescent="0.25">
      <c r="A33" s="43">
        <v>11</v>
      </c>
      <c r="B33" s="44">
        <v>131</v>
      </c>
      <c r="C33" s="47">
        <v>10091170179</v>
      </c>
      <c r="D33" s="42"/>
      <c r="E33" s="48" t="s">
        <v>91</v>
      </c>
      <c r="F33" s="111">
        <v>38712</v>
      </c>
      <c r="G33" s="89" t="s">
        <v>25</v>
      </c>
      <c r="H33" s="109" t="s">
        <v>88</v>
      </c>
      <c r="I33" s="81">
        <v>0.28199099999999999</v>
      </c>
      <c r="J33" s="81">
        <f t="shared" si="1"/>
        <v>2.10699999999997E-3</v>
      </c>
      <c r="K33" s="64">
        <f t="shared" si="0"/>
        <v>37.309110338036795</v>
      </c>
      <c r="L33" s="41"/>
      <c r="M33" s="100"/>
    </row>
    <row r="34" spans="1:13" s="4" customFormat="1" ht="26.25" customHeight="1" x14ac:dyDescent="0.25">
      <c r="A34" s="43">
        <v>12</v>
      </c>
      <c r="B34" s="44">
        <v>125</v>
      </c>
      <c r="C34" s="47">
        <v>10104450792</v>
      </c>
      <c r="D34" s="42"/>
      <c r="E34" s="48" t="s">
        <v>92</v>
      </c>
      <c r="F34" s="111">
        <v>38473</v>
      </c>
      <c r="G34" s="89" t="s">
        <v>38</v>
      </c>
      <c r="H34" s="109" t="s">
        <v>62</v>
      </c>
      <c r="I34" s="81">
        <v>0.28205999999999998</v>
      </c>
      <c r="J34" s="81">
        <f t="shared" si="1"/>
        <v>2.1759999999999557E-3</v>
      </c>
      <c r="K34" s="64">
        <f t="shared" si="0"/>
        <v>37.299983455056847</v>
      </c>
      <c r="L34" s="41"/>
      <c r="M34" s="97"/>
    </row>
    <row r="35" spans="1:13" s="4" customFormat="1" ht="26.25" customHeight="1" x14ac:dyDescent="0.25">
      <c r="A35" s="43">
        <v>13</v>
      </c>
      <c r="B35" s="44">
        <v>124</v>
      </c>
      <c r="C35" s="47">
        <v>10104450186</v>
      </c>
      <c r="D35" s="42"/>
      <c r="E35" s="48" t="s">
        <v>72</v>
      </c>
      <c r="F35" s="111">
        <v>38405</v>
      </c>
      <c r="G35" s="89" t="s">
        <v>38</v>
      </c>
      <c r="H35" s="109" t="s">
        <v>62</v>
      </c>
      <c r="I35" s="81">
        <v>0.28209499999999998</v>
      </c>
      <c r="J35" s="81">
        <f t="shared" si="1"/>
        <v>2.210999999999963E-3</v>
      </c>
      <c r="K35" s="64">
        <f t="shared" si="0"/>
        <v>37.295355583520923</v>
      </c>
      <c r="L35" s="41"/>
      <c r="M35" s="45"/>
    </row>
    <row r="36" spans="1:13" s="4" customFormat="1" ht="26.25" customHeight="1" x14ac:dyDescent="0.25">
      <c r="A36" s="43">
        <v>14</v>
      </c>
      <c r="B36" s="44">
        <v>104</v>
      </c>
      <c r="C36" s="47">
        <v>10078945149</v>
      </c>
      <c r="D36" s="42"/>
      <c r="E36" s="48" t="s">
        <v>93</v>
      </c>
      <c r="F36" s="111">
        <v>38417</v>
      </c>
      <c r="G36" s="89" t="s">
        <v>38</v>
      </c>
      <c r="H36" s="109" t="s">
        <v>94</v>
      </c>
      <c r="I36" s="81">
        <v>0.28289399999999998</v>
      </c>
      <c r="J36" s="81">
        <f t="shared" si="1"/>
        <v>3.0099999999999572E-3</v>
      </c>
      <c r="K36" s="64">
        <f t="shared" si="0"/>
        <v>37.190019347647294</v>
      </c>
      <c r="L36" s="41"/>
      <c r="M36" s="100"/>
    </row>
    <row r="37" spans="1:13" s="4" customFormat="1" ht="26.25" customHeight="1" x14ac:dyDescent="0.25">
      <c r="A37" s="43">
        <v>15</v>
      </c>
      <c r="B37" s="44">
        <v>107</v>
      </c>
      <c r="C37" s="47">
        <v>10111058920</v>
      </c>
      <c r="D37" s="42"/>
      <c r="E37" s="48" t="s">
        <v>95</v>
      </c>
      <c r="F37" s="111">
        <v>38947</v>
      </c>
      <c r="G37" s="89" t="s">
        <v>38</v>
      </c>
      <c r="H37" s="109" t="s">
        <v>64</v>
      </c>
      <c r="I37" s="81">
        <v>0.28302100000000002</v>
      </c>
      <c r="J37" s="81">
        <f t="shared" si="1"/>
        <v>3.1370000000000009E-3</v>
      </c>
      <c r="K37" s="64">
        <f t="shared" si="0"/>
        <v>37.173331072017028</v>
      </c>
      <c r="L37" s="41"/>
      <c r="M37" s="45"/>
    </row>
    <row r="38" spans="1:13" s="4" customFormat="1" ht="26.25" customHeight="1" x14ac:dyDescent="0.25">
      <c r="A38" s="43">
        <v>16</v>
      </c>
      <c r="B38" s="44">
        <v>106</v>
      </c>
      <c r="C38" s="47">
        <v>10094394926</v>
      </c>
      <c r="D38" s="42"/>
      <c r="E38" s="48" t="s">
        <v>69</v>
      </c>
      <c r="F38" s="111">
        <v>38595</v>
      </c>
      <c r="G38" s="89" t="s">
        <v>38</v>
      </c>
      <c r="H38" s="109" t="s">
        <v>64</v>
      </c>
      <c r="I38" s="81">
        <v>0.28303200000000001</v>
      </c>
      <c r="J38" s="81">
        <f t="shared" si="1"/>
        <v>3.1479999999999841E-3</v>
      </c>
      <c r="K38" s="64">
        <f t="shared" si="0"/>
        <v>37.171886335585135</v>
      </c>
      <c r="L38" s="41"/>
      <c r="M38" s="45"/>
    </row>
    <row r="39" spans="1:13" s="4" customFormat="1" ht="26.25" customHeight="1" x14ac:dyDescent="0.25">
      <c r="A39" s="43">
        <v>17</v>
      </c>
      <c r="B39" s="44">
        <v>119</v>
      </c>
      <c r="C39" s="47">
        <v>10077687078</v>
      </c>
      <c r="D39" s="42"/>
      <c r="E39" s="48" t="s">
        <v>96</v>
      </c>
      <c r="F39" s="111">
        <v>38562</v>
      </c>
      <c r="G39" s="89" t="s">
        <v>38</v>
      </c>
      <c r="H39" s="109" t="s">
        <v>97</v>
      </c>
      <c r="I39" s="81">
        <v>0.28310200000000002</v>
      </c>
      <c r="J39" s="81">
        <f t="shared" si="1"/>
        <v>3.2179999999999986E-3</v>
      </c>
      <c r="K39" s="64">
        <f t="shared" si="0"/>
        <v>37.162695188777654</v>
      </c>
      <c r="L39" s="41"/>
      <c r="M39" s="97"/>
    </row>
    <row r="40" spans="1:13" s="4" customFormat="1" ht="26.25" customHeight="1" x14ac:dyDescent="0.25">
      <c r="A40" s="43">
        <v>18</v>
      </c>
      <c r="B40" s="44">
        <v>111</v>
      </c>
      <c r="C40" s="47">
        <v>10111016480</v>
      </c>
      <c r="D40" s="42"/>
      <c r="E40" s="48" t="s">
        <v>98</v>
      </c>
      <c r="F40" s="111">
        <v>38870</v>
      </c>
      <c r="G40" s="89" t="s">
        <v>38</v>
      </c>
      <c r="H40" s="109" t="s">
        <v>64</v>
      </c>
      <c r="I40" s="81">
        <v>0.28342600000000001</v>
      </c>
      <c r="J40" s="81">
        <f t="shared" si="1"/>
        <v>3.5419999999999896E-3</v>
      </c>
      <c r="K40" s="64">
        <f t="shared" si="0"/>
        <v>37.120212448164011</v>
      </c>
      <c r="L40" s="41"/>
      <c r="M40" s="45"/>
    </row>
    <row r="41" spans="1:13" s="4" customFormat="1" ht="26.25" customHeight="1" x14ac:dyDescent="0.25">
      <c r="A41" s="43">
        <v>19</v>
      </c>
      <c r="B41" s="44">
        <v>113</v>
      </c>
      <c r="C41" s="47">
        <v>10093565473</v>
      </c>
      <c r="D41" s="42"/>
      <c r="E41" s="48" t="s">
        <v>67</v>
      </c>
      <c r="F41" s="111">
        <v>38388</v>
      </c>
      <c r="G41" s="89" t="s">
        <v>38</v>
      </c>
      <c r="H41" s="109" t="s">
        <v>64</v>
      </c>
      <c r="I41" s="81">
        <v>0.28444399999999997</v>
      </c>
      <c r="J41" s="81">
        <f t="shared" si="1"/>
        <v>4.559999999999953E-3</v>
      </c>
      <c r="K41" s="64">
        <f t="shared" si="0"/>
        <v>36.987362480253879</v>
      </c>
      <c r="L41" s="41"/>
      <c r="M41" s="45"/>
    </row>
    <row r="42" spans="1:13" s="4" customFormat="1" ht="26.25" customHeight="1" x14ac:dyDescent="0.25">
      <c r="A42" s="43">
        <v>20</v>
      </c>
      <c r="B42" s="44">
        <v>126</v>
      </c>
      <c r="C42" s="47">
        <v>10140425365</v>
      </c>
      <c r="D42" s="42"/>
      <c r="E42" s="48" t="s">
        <v>99</v>
      </c>
      <c r="F42" s="111">
        <v>38528</v>
      </c>
      <c r="G42" s="89" t="s">
        <v>46</v>
      </c>
      <c r="H42" s="109" t="s">
        <v>60</v>
      </c>
      <c r="I42" s="81">
        <v>0.28756900000000002</v>
      </c>
      <c r="J42" s="81">
        <f t="shared" si="1"/>
        <v>7.6849999999999974E-3</v>
      </c>
      <c r="K42" s="64">
        <f t="shared" si="0"/>
        <v>36.5854223971754</v>
      </c>
      <c r="L42" s="41"/>
      <c r="M42" s="45"/>
    </row>
    <row r="43" spans="1:13" s="4" customFormat="1" ht="26.25" customHeight="1" x14ac:dyDescent="0.25">
      <c r="A43" s="43" t="s">
        <v>51</v>
      </c>
      <c r="B43" s="44">
        <v>134</v>
      </c>
      <c r="C43" s="47">
        <v>10103845352</v>
      </c>
      <c r="D43" s="42"/>
      <c r="E43" s="48" t="s">
        <v>100</v>
      </c>
      <c r="F43" s="111">
        <v>38893</v>
      </c>
      <c r="G43" s="89" t="s">
        <v>46</v>
      </c>
      <c r="H43" s="109" t="s">
        <v>58</v>
      </c>
      <c r="I43" s="81"/>
      <c r="J43" s="81"/>
      <c r="K43" s="64"/>
      <c r="L43" s="41"/>
      <c r="M43" s="45" t="s">
        <v>101</v>
      </c>
    </row>
    <row r="44" spans="1:13" s="4" customFormat="1" ht="26.25" customHeight="1" x14ac:dyDescent="0.25">
      <c r="A44" s="43" t="s">
        <v>51</v>
      </c>
      <c r="B44" s="44">
        <v>103</v>
      </c>
      <c r="C44" s="47">
        <v>10115074720</v>
      </c>
      <c r="D44" s="42"/>
      <c r="E44" s="48" t="s">
        <v>102</v>
      </c>
      <c r="F44" s="111">
        <v>39052</v>
      </c>
      <c r="G44" s="89" t="s">
        <v>38</v>
      </c>
      <c r="H44" s="109" t="s">
        <v>103</v>
      </c>
      <c r="I44" s="81"/>
      <c r="J44" s="81"/>
      <c r="K44" s="64"/>
      <c r="L44" s="41"/>
      <c r="M44" s="45" t="s">
        <v>109</v>
      </c>
    </row>
    <row r="45" spans="1:13" s="4" customFormat="1" ht="26.25" customHeight="1" x14ac:dyDescent="0.25">
      <c r="A45" s="43" t="s">
        <v>51</v>
      </c>
      <c r="B45" s="44">
        <v>129</v>
      </c>
      <c r="C45" s="47">
        <v>10120121851</v>
      </c>
      <c r="D45" s="42"/>
      <c r="E45" s="48" t="s">
        <v>104</v>
      </c>
      <c r="F45" s="111">
        <v>39020</v>
      </c>
      <c r="G45" s="89" t="s">
        <v>46</v>
      </c>
      <c r="H45" s="109" t="s">
        <v>61</v>
      </c>
      <c r="I45" s="81"/>
      <c r="J45" s="81"/>
      <c r="K45" s="64"/>
      <c r="L45" s="41"/>
      <c r="M45" s="45" t="s">
        <v>109</v>
      </c>
    </row>
    <row r="46" spans="1:13" s="4" customFormat="1" ht="26.25" customHeight="1" x14ac:dyDescent="0.25">
      <c r="A46" s="43" t="s">
        <v>51</v>
      </c>
      <c r="B46" s="44">
        <v>135</v>
      </c>
      <c r="C46" s="47">
        <v>10104582754</v>
      </c>
      <c r="D46" s="42"/>
      <c r="E46" s="48" t="s">
        <v>105</v>
      </c>
      <c r="F46" s="111">
        <v>38833</v>
      </c>
      <c r="G46" s="89" t="s">
        <v>38</v>
      </c>
      <c r="H46" s="109" t="s">
        <v>106</v>
      </c>
      <c r="I46" s="81"/>
      <c r="J46" s="81"/>
      <c r="K46" s="64"/>
      <c r="L46" s="41"/>
      <c r="M46" s="45" t="s">
        <v>109</v>
      </c>
    </row>
    <row r="47" spans="1:13" s="4" customFormat="1" ht="26.25" customHeight="1" x14ac:dyDescent="0.25">
      <c r="A47" s="43" t="s">
        <v>51</v>
      </c>
      <c r="B47" s="44">
        <v>137</v>
      </c>
      <c r="C47" s="47">
        <v>10077621606</v>
      </c>
      <c r="D47" s="42"/>
      <c r="E47" s="48" t="s">
        <v>107</v>
      </c>
      <c r="F47" s="111">
        <v>38545</v>
      </c>
      <c r="G47" s="89" t="s">
        <v>46</v>
      </c>
      <c r="H47" s="109" t="s">
        <v>59</v>
      </c>
      <c r="I47" s="81"/>
      <c r="J47" s="81"/>
      <c r="K47" s="64"/>
      <c r="L47" s="41"/>
      <c r="M47" s="45" t="s">
        <v>109</v>
      </c>
    </row>
    <row r="48" spans="1:13" s="4" customFormat="1" ht="26.25" customHeight="1" x14ac:dyDescent="0.25">
      <c r="A48" s="43" t="s">
        <v>51</v>
      </c>
      <c r="B48" s="44">
        <v>138</v>
      </c>
      <c r="C48" s="47">
        <v>10077621303</v>
      </c>
      <c r="D48" s="42"/>
      <c r="E48" s="48" t="s">
        <v>108</v>
      </c>
      <c r="F48" s="111">
        <v>38665</v>
      </c>
      <c r="G48" s="89" t="s">
        <v>46</v>
      </c>
      <c r="H48" s="109" t="s">
        <v>59</v>
      </c>
      <c r="I48" s="81"/>
      <c r="J48" s="81"/>
      <c r="K48" s="64"/>
      <c r="L48" s="41"/>
      <c r="M48" s="45" t="s">
        <v>109</v>
      </c>
    </row>
    <row r="49" spans="1:13" s="4" customFormat="1" ht="26.25" customHeight="1" x14ac:dyDescent="0.25">
      <c r="A49" s="43" t="s">
        <v>51</v>
      </c>
      <c r="B49" s="44">
        <v>101</v>
      </c>
      <c r="C49" s="47">
        <v>10105908624</v>
      </c>
      <c r="D49" s="42"/>
      <c r="E49" s="48" t="s">
        <v>110</v>
      </c>
      <c r="F49" s="111">
        <v>38896</v>
      </c>
      <c r="G49" s="89" t="s">
        <v>38</v>
      </c>
      <c r="H49" s="109" t="s">
        <v>103</v>
      </c>
      <c r="I49" s="81"/>
      <c r="J49" s="81"/>
      <c r="K49" s="64"/>
      <c r="L49" s="41"/>
      <c r="M49" s="45" t="s">
        <v>122</v>
      </c>
    </row>
    <row r="50" spans="1:13" s="4" customFormat="1" ht="26.25" customHeight="1" x14ac:dyDescent="0.25">
      <c r="A50" s="43" t="s">
        <v>51</v>
      </c>
      <c r="B50" s="44">
        <v>102</v>
      </c>
      <c r="C50" s="47">
        <v>10105092006</v>
      </c>
      <c r="D50" s="42"/>
      <c r="E50" s="48" t="s">
        <v>111</v>
      </c>
      <c r="F50" s="111">
        <v>38919</v>
      </c>
      <c r="G50" s="89" t="s">
        <v>38</v>
      </c>
      <c r="H50" s="109" t="s">
        <v>103</v>
      </c>
      <c r="I50" s="81"/>
      <c r="J50" s="81"/>
      <c r="K50" s="64"/>
      <c r="L50" s="41"/>
      <c r="M50" s="45" t="s">
        <v>122</v>
      </c>
    </row>
    <row r="51" spans="1:13" s="4" customFormat="1" ht="26.25" customHeight="1" x14ac:dyDescent="0.25">
      <c r="A51" s="43" t="s">
        <v>51</v>
      </c>
      <c r="B51" s="44">
        <v>110</v>
      </c>
      <c r="C51" s="47">
        <v>10116088368</v>
      </c>
      <c r="D51" s="42"/>
      <c r="E51" s="48" t="s">
        <v>112</v>
      </c>
      <c r="F51" s="111">
        <v>39045</v>
      </c>
      <c r="G51" s="89" t="s">
        <v>38</v>
      </c>
      <c r="H51" s="109" t="s">
        <v>64</v>
      </c>
      <c r="I51" s="81"/>
      <c r="J51" s="81"/>
      <c r="K51" s="64"/>
      <c r="L51" s="41"/>
      <c r="M51" s="45" t="s">
        <v>122</v>
      </c>
    </row>
    <row r="52" spans="1:13" s="4" customFormat="1" ht="26.25" customHeight="1" x14ac:dyDescent="0.25">
      <c r="A52" s="43" t="s">
        <v>51</v>
      </c>
      <c r="B52" s="44">
        <v>112</v>
      </c>
      <c r="C52" s="47">
        <v>10111079330</v>
      </c>
      <c r="D52" s="42"/>
      <c r="E52" s="48" t="s">
        <v>113</v>
      </c>
      <c r="F52" s="111">
        <v>38979</v>
      </c>
      <c r="G52" s="89" t="s">
        <v>38</v>
      </c>
      <c r="H52" s="109" t="s">
        <v>64</v>
      </c>
      <c r="I52" s="81"/>
      <c r="J52" s="81"/>
      <c r="K52" s="64"/>
      <c r="L52" s="41"/>
      <c r="M52" s="45" t="s">
        <v>122</v>
      </c>
    </row>
    <row r="53" spans="1:13" s="4" customFormat="1" ht="26.25" customHeight="1" x14ac:dyDescent="0.25">
      <c r="A53" s="43" t="s">
        <v>51</v>
      </c>
      <c r="B53" s="44">
        <v>115</v>
      </c>
      <c r="C53" s="47">
        <v>10094924079</v>
      </c>
      <c r="D53" s="42"/>
      <c r="E53" s="48" t="s">
        <v>114</v>
      </c>
      <c r="F53" s="111">
        <v>38788</v>
      </c>
      <c r="G53" s="89" t="s">
        <v>38</v>
      </c>
      <c r="H53" s="109" t="s">
        <v>64</v>
      </c>
      <c r="I53" s="81"/>
      <c r="J53" s="81"/>
      <c r="K53" s="64"/>
      <c r="L53" s="41"/>
      <c r="M53" s="45" t="s">
        <v>122</v>
      </c>
    </row>
    <row r="54" spans="1:13" s="4" customFormat="1" ht="26.25" customHeight="1" x14ac:dyDescent="0.25">
      <c r="A54" s="43" t="s">
        <v>51</v>
      </c>
      <c r="B54" s="44">
        <v>120</v>
      </c>
      <c r="C54" s="47">
        <v>10090420249</v>
      </c>
      <c r="D54" s="42"/>
      <c r="E54" s="48" t="s">
        <v>115</v>
      </c>
      <c r="F54" s="111">
        <v>38848</v>
      </c>
      <c r="G54" s="89" t="s">
        <v>38</v>
      </c>
      <c r="H54" s="109" t="s">
        <v>97</v>
      </c>
      <c r="I54" s="81"/>
      <c r="J54" s="81"/>
      <c r="K54" s="64"/>
      <c r="L54" s="41"/>
      <c r="M54" s="45" t="s">
        <v>122</v>
      </c>
    </row>
    <row r="55" spans="1:13" s="4" customFormat="1" ht="26.25" customHeight="1" x14ac:dyDescent="0.25">
      <c r="A55" s="43" t="s">
        <v>51</v>
      </c>
      <c r="B55" s="44">
        <v>121</v>
      </c>
      <c r="C55" s="47">
        <v>10089944646</v>
      </c>
      <c r="D55" s="42"/>
      <c r="E55" s="48" t="s">
        <v>116</v>
      </c>
      <c r="F55" s="111">
        <v>39043</v>
      </c>
      <c r="G55" s="89" t="s">
        <v>46</v>
      </c>
      <c r="H55" s="109" t="s">
        <v>97</v>
      </c>
      <c r="I55" s="81"/>
      <c r="J55" s="81"/>
      <c r="K55" s="64"/>
      <c r="L55" s="41"/>
      <c r="M55" s="45" t="s">
        <v>122</v>
      </c>
    </row>
    <row r="56" spans="1:13" s="4" customFormat="1" ht="26.25" customHeight="1" x14ac:dyDescent="0.25">
      <c r="A56" s="43" t="s">
        <v>51</v>
      </c>
      <c r="B56" s="44">
        <v>122</v>
      </c>
      <c r="C56" s="47">
        <v>10101512403</v>
      </c>
      <c r="D56" s="42"/>
      <c r="E56" s="48" t="s">
        <v>74</v>
      </c>
      <c r="F56" s="111">
        <v>38681</v>
      </c>
      <c r="G56" s="89" t="s">
        <v>38</v>
      </c>
      <c r="H56" s="109" t="s">
        <v>63</v>
      </c>
      <c r="I56" s="81"/>
      <c r="J56" s="81"/>
      <c r="K56" s="64"/>
      <c r="L56" s="41"/>
      <c r="M56" s="45" t="s">
        <v>122</v>
      </c>
    </row>
    <row r="57" spans="1:13" s="4" customFormat="1" ht="26.25" customHeight="1" x14ac:dyDescent="0.25">
      <c r="A57" s="43" t="s">
        <v>51</v>
      </c>
      <c r="B57" s="44">
        <v>123</v>
      </c>
      <c r="C57" s="47">
        <v>10116019559</v>
      </c>
      <c r="D57" s="42"/>
      <c r="E57" s="48" t="s">
        <v>73</v>
      </c>
      <c r="F57" s="111">
        <v>38553</v>
      </c>
      <c r="G57" s="89" t="s">
        <v>46</v>
      </c>
      <c r="H57" s="109" t="s">
        <v>63</v>
      </c>
      <c r="I57" s="81"/>
      <c r="J57" s="81"/>
      <c r="K57" s="64"/>
      <c r="L57" s="41"/>
      <c r="M57" s="45" t="s">
        <v>122</v>
      </c>
    </row>
    <row r="58" spans="1:13" s="4" customFormat="1" ht="26.25" customHeight="1" x14ac:dyDescent="0.25">
      <c r="A58" s="43" t="s">
        <v>51</v>
      </c>
      <c r="B58" s="44">
        <v>127</v>
      </c>
      <c r="C58" s="47">
        <v>10108261680</v>
      </c>
      <c r="D58" s="42"/>
      <c r="E58" s="48" t="s">
        <v>117</v>
      </c>
      <c r="F58" s="111">
        <v>38525</v>
      </c>
      <c r="G58" s="89" t="s">
        <v>38</v>
      </c>
      <c r="H58" s="109" t="s">
        <v>118</v>
      </c>
      <c r="I58" s="81"/>
      <c r="J58" s="81"/>
      <c r="K58" s="64"/>
      <c r="L58" s="41"/>
      <c r="M58" s="45" t="s">
        <v>122</v>
      </c>
    </row>
    <row r="59" spans="1:13" s="4" customFormat="1" ht="26.25" customHeight="1" x14ac:dyDescent="0.25">
      <c r="A59" s="43" t="s">
        <v>51</v>
      </c>
      <c r="B59" s="44">
        <v>128</v>
      </c>
      <c r="C59" s="47">
        <v>10114924368</v>
      </c>
      <c r="D59" s="42"/>
      <c r="E59" s="48" t="s">
        <v>119</v>
      </c>
      <c r="F59" s="111">
        <v>38762</v>
      </c>
      <c r="G59" s="89" t="s">
        <v>38</v>
      </c>
      <c r="H59" s="109" t="s">
        <v>61</v>
      </c>
      <c r="I59" s="81"/>
      <c r="J59" s="81"/>
      <c r="K59" s="64"/>
      <c r="L59" s="41"/>
      <c r="M59" s="45" t="s">
        <v>122</v>
      </c>
    </row>
    <row r="60" spans="1:13" s="4" customFormat="1" ht="26.25" customHeight="1" x14ac:dyDescent="0.25">
      <c r="A60" s="43" t="s">
        <v>51</v>
      </c>
      <c r="B60" s="44">
        <v>133</v>
      </c>
      <c r="C60" s="47">
        <v>10126045319</v>
      </c>
      <c r="D60" s="42"/>
      <c r="E60" s="48" t="s">
        <v>120</v>
      </c>
      <c r="F60" s="111">
        <v>38921</v>
      </c>
      <c r="G60" s="89" t="s">
        <v>46</v>
      </c>
      <c r="H60" s="109" t="s">
        <v>58</v>
      </c>
      <c r="I60" s="81"/>
      <c r="J60" s="81"/>
      <c r="K60" s="64"/>
      <c r="L60" s="41"/>
      <c r="M60" s="45" t="s">
        <v>122</v>
      </c>
    </row>
    <row r="61" spans="1:13" s="4" customFormat="1" ht="18.600000000000001" thickBot="1" x14ac:dyDescent="0.3">
      <c r="A61" s="102" t="s">
        <v>51</v>
      </c>
      <c r="B61" s="103">
        <v>136</v>
      </c>
      <c r="C61" s="104">
        <v>10075128201</v>
      </c>
      <c r="D61" s="105"/>
      <c r="E61" s="106" t="s">
        <v>121</v>
      </c>
      <c r="F61" s="113">
        <v>38466</v>
      </c>
      <c r="G61" s="107" t="s">
        <v>38</v>
      </c>
      <c r="H61" s="110" t="s">
        <v>106</v>
      </c>
      <c r="I61" s="98"/>
      <c r="J61" s="98"/>
      <c r="K61" s="88"/>
      <c r="L61" s="99"/>
      <c r="M61" s="108" t="s">
        <v>122</v>
      </c>
    </row>
    <row r="62" spans="1:13" ht="9" customHeight="1" thickTop="1" thickBot="1" x14ac:dyDescent="0.35">
      <c r="A62" s="34"/>
      <c r="B62" s="35"/>
      <c r="C62" s="35"/>
      <c r="D62" s="36"/>
      <c r="E62" s="37"/>
      <c r="F62" s="25"/>
      <c r="G62" s="26"/>
      <c r="H62" s="27"/>
      <c r="I62" s="32"/>
      <c r="J62" s="32"/>
      <c r="K62" s="65"/>
      <c r="L62" s="32"/>
      <c r="M62" s="32"/>
    </row>
    <row r="63" spans="1:13" ht="15" thickTop="1" x14ac:dyDescent="0.25">
      <c r="A63" s="132" t="s">
        <v>5</v>
      </c>
      <c r="B63" s="133"/>
      <c r="C63" s="133"/>
      <c r="D63" s="133"/>
      <c r="E63" s="133"/>
      <c r="F63" s="133"/>
      <c r="G63" s="133"/>
      <c r="H63" s="133" t="s">
        <v>6</v>
      </c>
      <c r="I63" s="133"/>
      <c r="J63" s="133"/>
      <c r="K63" s="133"/>
      <c r="L63" s="133"/>
      <c r="M63" s="134"/>
    </row>
    <row r="64" spans="1:13" x14ac:dyDescent="0.25">
      <c r="A64" s="49" t="s">
        <v>28</v>
      </c>
      <c r="B64" s="50"/>
      <c r="C64" s="53"/>
      <c r="D64" s="50"/>
      <c r="E64" s="93"/>
      <c r="F64" s="69"/>
      <c r="G64" s="75"/>
      <c r="H64" s="54" t="s">
        <v>39</v>
      </c>
      <c r="I64" s="90">
        <v>14</v>
      </c>
      <c r="J64" s="69"/>
      <c r="K64" s="70"/>
      <c r="L64" s="66" t="s">
        <v>37</v>
      </c>
      <c r="M64" s="112">
        <f>COUNTIF(G23:G61,"ЗМС")</f>
        <v>0</v>
      </c>
    </row>
    <row r="65" spans="1:13" x14ac:dyDescent="0.25">
      <c r="A65" s="49" t="s">
        <v>29</v>
      </c>
      <c r="B65" s="8"/>
      <c r="C65" s="55"/>
      <c r="D65" s="8"/>
      <c r="E65" s="91"/>
      <c r="F65" s="76"/>
      <c r="G65" s="77"/>
      <c r="H65" s="56" t="s">
        <v>32</v>
      </c>
      <c r="I65" s="90">
        <f>I66+I71</f>
        <v>39</v>
      </c>
      <c r="J65" s="71"/>
      <c r="K65" s="72"/>
      <c r="L65" s="67" t="s">
        <v>22</v>
      </c>
      <c r="M65" s="112">
        <f>COUNTIF(G23:G61,"МСМК")</f>
        <v>0</v>
      </c>
    </row>
    <row r="66" spans="1:13" x14ac:dyDescent="0.25">
      <c r="A66" s="49" t="s">
        <v>30</v>
      </c>
      <c r="B66" s="8"/>
      <c r="C66" s="58"/>
      <c r="D66" s="8"/>
      <c r="E66" s="90"/>
      <c r="F66" s="76"/>
      <c r="G66" s="77"/>
      <c r="H66" s="56" t="s">
        <v>33</v>
      </c>
      <c r="I66" s="90">
        <f>I67+I68+I69+I70</f>
        <v>39</v>
      </c>
      <c r="J66" s="71"/>
      <c r="K66" s="72"/>
      <c r="L66" s="67" t="s">
        <v>25</v>
      </c>
      <c r="M66" s="112">
        <f>COUNTIF(G23:G61,"МС")</f>
        <v>5</v>
      </c>
    </row>
    <row r="67" spans="1:13" x14ac:dyDescent="0.25">
      <c r="A67" s="49" t="s">
        <v>31</v>
      </c>
      <c r="B67" s="8"/>
      <c r="C67" s="58"/>
      <c r="D67" s="8"/>
      <c r="E67" s="90"/>
      <c r="F67" s="76"/>
      <c r="G67" s="77"/>
      <c r="H67" s="56" t="s">
        <v>34</v>
      </c>
      <c r="I67" s="90">
        <f>COUNT(A23:A91)</f>
        <v>20</v>
      </c>
      <c r="J67" s="71"/>
      <c r="K67" s="72"/>
      <c r="L67" s="67" t="s">
        <v>38</v>
      </c>
      <c r="M67" s="112">
        <f>COUNTIF(G23:G61,"КМС")</f>
        <v>26</v>
      </c>
    </row>
    <row r="68" spans="1:13" x14ac:dyDescent="0.25">
      <c r="A68" s="49"/>
      <c r="B68" s="8"/>
      <c r="C68" s="58"/>
      <c r="D68" s="8"/>
      <c r="E68" s="38"/>
      <c r="F68" s="76"/>
      <c r="G68" s="77"/>
      <c r="H68" s="56" t="s">
        <v>47</v>
      </c>
      <c r="I68" s="90">
        <f>COUNTIF(A23:A90,"ЛИМ")</f>
        <v>0</v>
      </c>
      <c r="J68" s="71"/>
      <c r="K68" s="72"/>
      <c r="L68" s="67" t="s">
        <v>46</v>
      </c>
      <c r="M68" s="112">
        <f>COUNTIF(G23:G61,"1 СР")</f>
        <v>8</v>
      </c>
    </row>
    <row r="69" spans="1:13" x14ac:dyDescent="0.25">
      <c r="A69" s="49"/>
      <c r="B69" s="8"/>
      <c r="C69" s="8"/>
      <c r="D69" s="8"/>
      <c r="E69" s="38"/>
      <c r="F69" s="76"/>
      <c r="G69" s="77"/>
      <c r="H69" s="56" t="s">
        <v>35</v>
      </c>
      <c r="I69" s="90">
        <f>COUNTIF(A23:A90,"НФ")</f>
        <v>19</v>
      </c>
      <c r="J69" s="71"/>
      <c r="K69" s="72"/>
      <c r="L69" s="67" t="s">
        <v>52</v>
      </c>
      <c r="M69" s="112">
        <f>COUNTIF(G23:G61,"2 СР")</f>
        <v>0</v>
      </c>
    </row>
    <row r="70" spans="1:13" x14ac:dyDescent="0.25">
      <c r="A70" s="49"/>
      <c r="B70" s="8"/>
      <c r="C70" s="8"/>
      <c r="D70" s="8"/>
      <c r="E70" s="38"/>
      <c r="F70" s="76"/>
      <c r="G70" s="77"/>
      <c r="H70" s="56" t="s">
        <v>40</v>
      </c>
      <c r="I70" s="90">
        <f>COUNTIF(A23:A90,"ДСКВ")</f>
        <v>0</v>
      </c>
      <c r="J70" s="71"/>
      <c r="K70" s="72"/>
      <c r="L70" s="67" t="s">
        <v>53</v>
      </c>
      <c r="M70" s="112">
        <f>COUNTIF(G23:G62,"3 СР")</f>
        <v>0</v>
      </c>
    </row>
    <row r="71" spans="1:13" x14ac:dyDescent="0.25">
      <c r="A71" s="49"/>
      <c r="B71" s="8"/>
      <c r="C71" s="8"/>
      <c r="D71" s="8"/>
      <c r="E71" s="38"/>
      <c r="F71" s="78"/>
      <c r="G71" s="79"/>
      <c r="H71" s="56" t="s">
        <v>36</v>
      </c>
      <c r="I71" s="90">
        <f>COUNTIF(A23:A90,"НС")</f>
        <v>0</v>
      </c>
      <c r="J71" s="73"/>
      <c r="K71" s="74"/>
      <c r="L71" s="67"/>
      <c r="M71" s="57"/>
    </row>
    <row r="72" spans="1:13" ht="9.75" customHeight="1" x14ac:dyDescent="0.25">
      <c r="A72" s="20"/>
      <c r="M72" s="21"/>
    </row>
    <row r="73" spans="1:13" ht="15.6" x14ac:dyDescent="0.25">
      <c r="A73" s="135" t="s">
        <v>3</v>
      </c>
      <c r="B73" s="136"/>
      <c r="C73" s="136"/>
      <c r="D73" s="136"/>
      <c r="E73" s="136"/>
      <c r="F73" s="136" t="s">
        <v>13</v>
      </c>
      <c r="G73" s="136"/>
      <c r="H73" s="136"/>
      <c r="I73" s="136"/>
      <c r="J73" s="136" t="s">
        <v>4</v>
      </c>
      <c r="K73" s="136"/>
      <c r="L73" s="136"/>
      <c r="M73" s="137"/>
    </row>
    <row r="74" spans="1:13" x14ac:dyDescent="0.25">
      <c r="A74" s="119"/>
      <c r="B74" s="120"/>
      <c r="C74" s="120"/>
      <c r="D74" s="120"/>
      <c r="E74" s="120"/>
      <c r="F74" s="120"/>
      <c r="G74" s="114"/>
      <c r="H74" s="114"/>
      <c r="I74" s="114"/>
      <c r="J74" s="114"/>
      <c r="K74" s="114"/>
      <c r="L74" s="114"/>
      <c r="M74" s="115"/>
    </row>
    <row r="75" spans="1:13" x14ac:dyDescent="0.2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6"/>
    </row>
    <row r="76" spans="1:13" x14ac:dyDescent="0.25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6"/>
    </row>
    <row r="77" spans="1:13" x14ac:dyDescent="0.25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</row>
    <row r="78" spans="1:13" x14ac:dyDescent="0.25">
      <c r="A78" s="119"/>
      <c r="B78" s="120"/>
      <c r="C78" s="120"/>
      <c r="D78" s="120"/>
      <c r="E78" s="120"/>
      <c r="F78" s="120"/>
      <c r="G78" s="124"/>
      <c r="H78" s="124"/>
      <c r="I78" s="124"/>
      <c r="J78" s="124"/>
      <c r="K78" s="124"/>
      <c r="L78" s="124"/>
      <c r="M78" s="125"/>
    </row>
    <row r="79" spans="1:13" ht="16.2" thickBot="1" x14ac:dyDescent="0.3">
      <c r="A79" s="116"/>
      <c r="B79" s="117"/>
      <c r="C79" s="117"/>
      <c r="D79" s="117"/>
      <c r="E79" s="117"/>
      <c r="F79" s="117" t="str">
        <f>H17</f>
        <v>Попова Е.В. (ВК, г.Воронеж)</v>
      </c>
      <c r="G79" s="117"/>
      <c r="H79" s="117"/>
      <c r="I79" s="117"/>
      <c r="J79" s="117" t="str">
        <f>H18</f>
        <v>Воронов А.М. (1СК, г.Майкоп)</v>
      </c>
      <c r="K79" s="117"/>
      <c r="L79" s="117"/>
      <c r="M79" s="118"/>
    </row>
    <row r="80" spans="1:13" ht="14.4" thickTop="1" x14ac:dyDescent="0.25"/>
  </sheetData>
  <mergeCells count="41">
    <mergeCell ref="I15:M15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78:F78"/>
    <mergeCell ref="G78:M78"/>
    <mergeCell ref="I21:I22"/>
    <mergeCell ref="J21:J22"/>
    <mergeCell ref="K21:K22"/>
    <mergeCell ref="L21:L22"/>
    <mergeCell ref="M21:M22"/>
    <mergeCell ref="A63:G63"/>
    <mergeCell ref="H63:M63"/>
    <mergeCell ref="A73:E73"/>
    <mergeCell ref="F73:I73"/>
    <mergeCell ref="J73:M73"/>
    <mergeCell ref="A74:F74"/>
    <mergeCell ref="G74:M74"/>
    <mergeCell ref="A79:E79"/>
    <mergeCell ref="F79:I79"/>
    <mergeCell ref="J79:M79"/>
    <mergeCell ref="A77:F77"/>
    <mergeCell ref="G77:M77"/>
  </mergeCells>
  <conditionalFormatting sqref="B1 B6:B7 B9:B11 B13:B14 B16:B1048576">
    <cfRule type="duplicateValues" dxfId="3" priority="5"/>
  </conditionalFormatting>
  <conditionalFormatting sqref="B2">
    <cfRule type="duplicateValues" dxfId="2" priority="4"/>
  </conditionalFormatting>
  <conditionalFormatting sqref="B3">
    <cfRule type="duplicateValues" dxfId="1" priority="3"/>
  </conditionalFormatting>
  <conditionalFormatting sqref="B4">
    <cfRule type="duplicateValues" dxfId="0" priority="2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многодневная гонка юниорки</vt:lpstr>
      <vt:lpstr>'многодневная гонка юниорки'!Заголовки_для_печати</vt:lpstr>
      <vt:lpstr>'многодневная гонка юниорки'!Область_печати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2022-03-14T01:54:10Z</cp:lastPrinted>
  <dcterms:created xsi:type="dcterms:W3CDTF">1996-10-08T23:32:33Z</dcterms:created>
  <dcterms:modified xsi:type="dcterms:W3CDTF">2023-04-07T13:35:47Z</dcterms:modified>
</cp:coreProperties>
</file>