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Скретч Юниорки" sheetId="1" r:id="rId1"/>
  </sheets>
  <externalReferences>
    <externalReference r:id="rId2"/>
  </externalReferences>
  <definedNames>
    <definedName name="_xlnm.Print_Titles" localSheetId="0">'Скретч Юниорки'!$21:$21</definedName>
    <definedName name="_xlnm.Print_Area" localSheetId="0">'Скретч Юниорки'!$A$1:$I$53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F53" i="1"/>
  <c r="D53" i="1"/>
  <c r="H47" i="1"/>
  <c r="F47" i="1"/>
  <c r="D47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<sst xmlns="http://schemas.openxmlformats.org/spreadsheetml/2006/main" count="45" uniqueCount="45">
  <si>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</si>
  <si>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</si>
  <si>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</si>
  <si>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</si>
  <si>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</si>
  <si>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</si>
  <si>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</si>
  <si>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Скретч</t>
  </si>
  <si>
    <t>Юниорки 17-18 лет</t>
  </si>
  <si>
    <t>МЕСТО ПРОВЕДЕНИЯ: г. Тула</t>
  </si>
  <si>
    <t>НАЧАЛО ГОНКИ:</t>
  </si>
  <si>
    <t>Номер-код ВРВС: 008 049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</si>
  <si>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</si>
  <si>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</si>
  <si>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</si>
  <si>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</si>
  <si>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</si>
  <si>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</si>
  <si>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</si>
  <si>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</si>
  <si>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</si>
  <si>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</si>
  <si>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</si>
  <si>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</si>
  <si>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</si>
  <si>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</si>
  <si>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</si>
  <si>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</si>
  <si>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30</t>
  </si>
  <si>
    <t>23</t>
  </si>
  <si>
    <t>Время гонки: 0:10:57,50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</si>
  <si>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</si>
  <si>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</si>
  <si>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</si>
  <si>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</si>
  <si>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</si>
  <si>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</si>
  <si>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</si>
  <si>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</si>
  <si>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</si>
  <si>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</t>
    </r>
    <r>
      <rPr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</si>
  <si>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.</t>
  </si>
  <si>
    <t>ПОГОДНЫЕ УСЛОВИЯ</t>
  </si>
  <si>
    <t>Температура: +16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</si>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</sst>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90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/>
    </xf>
    <xf numFmtId="14" fontId="19" fillId="3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21" fontId="20" fillId="0" borderId="0" xfId="1" applyNumberFormat="1" applyFont="1" applyBorder="1" applyAlignment="1">
      <alignment vertical="center"/>
    </xf>
    <xf numFmtId="0" fontId="17" fillId="3" borderId="2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8" fillId="0" borderId="7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right" vertical="center"/>
    </xf>
    <xf numFmtId="0" fontId="18" fillId="0" borderId="8" xfId="1" applyFont="1" applyBorder="1" applyAlignment="1">
      <alignment vertical="center"/>
    </xf>
    <xf numFmtId="9" fontId="18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14" fontId="18" fillId="0" borderId="0" xfId="1" applyNumberFormat="1" applyFont="1" applyBorder="1" applyAlignment="1">
      <alignment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1</xdr:row>
      <xdr:rowOff>146956</xdr:rowOff>
    </xdr:from>
    <xdr:to>
      <xdr:col>2</xdr:col>
      <xdr:colOff>190500</xdr:colOff>
      <xdr:row>6</xdr:row>
      <xdr:rowOff>247650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8" y="527956"/>
          <a:ext cx="1457327" cy="1786619"/>
        </a:xfrm>
        <a:prstGeom prst="rect">
          <a:avLst/>
        </a:prstGeom>
      </xdr:spPr>
    </xdr:pic>
    <xdr:clientData/>
  </xdr:twoCellAnchor>
  <xdr:twoCellAnchor editAs="oneCell">
    <xdr:from>
      <xdr:col>2</xdr:col>
      <xdr:colOff>306328</xdr:colOff>
      <xdr:row>1</xdr:row>
      <xdr:rowOff>109054</xdr:rowOff>
    </xdr:from>
    <xdr:to>
      <xdr:col>3</xdr:col>
      <xdr:colOff>971550</xdr:colOff>
      <xdr:row>6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0803" y="490054"/>
          <a:ext cx="2160647" cy="17292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3842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47</xdr:row>
      <xdr:rowOff>152400</xdr:rowOff>
    </xdr:from>
    <xdr:to>
      <xdr:col>8</xdr:col>
      <xdr:colOff>962531</xdr:colOff>
      <xdr:row>48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735425" y="160496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47</xdr:row>
      <xdr:rowOff>228600</xdr:rowOff>
    </xdr:from>
    <xdr:to>
      <xdr:col>6</xdr:col>
      <xdr:colOff>1691754</xdr:colOff>
      <xdr:row>48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25300" y="161258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47</xdr:row>
      <xdr:rowOff>190500</xdr:rowOff>
    </xdr:from>
    <xdr:to>
      <xdr:col>23</xdr:col>
      <xdr:colOff>323195</xdr:colOff>
      <xdr:row>48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698700" y="160877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0</xdr:row>
      <xdr:rowOff>209549</xdr:rowOff>
    </xdr:from>
    <xdr:to>
      <xdr:col>8</xdr:col>
      <xdr:colOff>2179410</xdr:colOff>
      <xdr:row>5</xdr:row>
      <xdr:rowOff>338188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78425" y="209549"/>
          <a:ext cx="1512660" cy="1814564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1809750</xdr:colOff>
      <xdr:row>47</xdr:row>
      <xdr:rowOff>209550</xdr:rowOff>
    </xdr:from>
    <xdr:to>
      <xdr:col>3</xdr:col>
      <xdr:colOff>2651071</xdr:colOff>
      <xdr:row>50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19650" y="1610677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4"/>
  <sheetViews>
    <sheetView tabSelected="1" view="pageBreakPreview" zoomScale="50" zoomScaleNormal="90" zoomScaleSheetLayoutView="50" workbookViewId="0">
      <selection activeCell="Q20" sqref="Q20"/>
    </sheetView>
  </sheetViews>
  <sheetFormatPr defaultColWidth="9.28515625" defaultRowHeight="12.75" x14ac:dyDescent="0.25"/>
  <cols>
    <col min="1" max="1" width="9" style="10" customWidth="1"/>
    <col min="2" max="2" width="13.7109375" style="88" customWidth="1"/>
    <col min="3" max="3" width="22.42578125" style="88" customWidth="1"/>
    <col min="4" max="4" width="76.7109375" style="10" customWidth="1"/>
    <col min="5" max="5" width="30" style="89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4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11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11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 t="s">
        <v>29</v>
      </c>
    </row>
    <row r="20" spans="1:11" ht="18.75" customHeight="1" x14ac:dyDescent="0.25">
      <c r="A20" s="38"/>
      <c r="B20" s="39"/>
      <c r="C20" s="39"/>
      <c r="D20" s="24" t="s">
        <v>30</v>
      </c>
      <c r="E20" s="40"/>
      <c r="F20" s="38"/>
      <c r="G20" s="38"/>
      <c r="H20" s="38"/>
      <c r="I20" s="38"/>
    </row>
    <row r="21" spans="1:11" ht="20.45" customHeight="1" x14ac:dyDescent="0.25">
      <c r="A21" s="19" t="s">
        <v>31</v>
      </c>
      <c r="B21" s="41" t="s">
        <v>32</v>
      </c>
      <c r="C21" s="41" t="s">
        <v>33</v>
      </c>
      <c r="D21" s="41" t="s">
        <v>34</v>
      </c>
      <c r="E21" s="42" t="s">
        <v>35</v>
      </c>
      <c r="F21" s="41" t="s">
        <v>36</v>
      </c>
      <c r="G21" s="41" t="s">
        <v>37</v>
      </c>
      <c r="H21" s="43" t="s">
        <v>38</v>
      </c>
      <c r="I21" s="43" t="s">
        <v>39</v>
      </c>
    </row>
    <row r="22" spans="1:11" ht="20.45" customHeight="1" x14ac:dyDescent="0.25">
      <c r="A22" s="19"/>
      <c r="B22" s="41"/>
      <c r="C22" s="41"/>
      <c r="D22" s="41"/>
      <c r="E22" s="42"/>
      <c r="F22" s="41"/>
      <c r="G22" s="41"/>
      <c r="H22" s="43"/>
      <c r="I22" s="43"/>
    </row>
    <row r="23" spans="1:11" s="50" customFormat="1" ht="35.1" customHeight="1" x14ac:dyDescent="0.25">
      <c r="A23" s="44">
        <v>1</v>
      </c>
      <c r="B23" s="45">
        <v>154</v>
      </c>
      <c r="C23" s="46" t="str">
        <f>VLOOKUP(B23,[1]Список!$A$1:$F$550,2,0)</f>
        <v>100 942 553 85</v>
      </c>
      <c r="D23" s="47" t="str">
        <f>VLOOKUP(B23,[1]Список!$A$1:$F$550,3,0)</f>
        <v>ИЗОТОВА Анна/IZOTOVA ANNA</v>
      </c>
      <c r="E23" s="48">
        <f>VLOOKUP(B23,[1]Список!$A$1:$F$550,4,0)</f>
        <v>39316</v>
      </c>
      <c r="F23" s="46" t="str">
        <f>VLOOKUP(B23,[1]Список!$A$1:$F$550,5,0)</f>
        <v>МС</v>
      </c>
      <c r="G23" s="46" t="str">
        <f>VLOOKUP(B23,[1]Список!$A$1:$F$550,6,0)</f>
        <v>Тульская область</v>
      </c>
      <c r="H23" s="44"/>
      <c r="I23" s="49"/>
      <c r="K23" s="51"/>
    </row>
    <row r="24" spans="1:11" s="50" customFormat="1" ht="35.1" customHeight="1" x14ac:dyDescent="0.25">
      <c r="A24" s="44">
        <v>2</v>
      </c>
      <c r="B24" s="45">
        <v>118</v>
      </c>
      <c r="C24" s="46" t="str">
        <f>VLOOKUP(B24,[1]Список!$A$1:$F$550,2,0)</f>
        <v>100 838 441 54</v>
      </c>
      <c r="D24" s="47" t="str">
        <f>VLOOKUP(B24,[1]Список!$A$1:$F$550,3,0)</f>
        <v>СМИРНОВА Анна/SMIRNOVA Anna</v>
      </c>
      <c r="E24" s="48">
        <f>VLOOKUP(B24,[1]Список!$A$1:$F$550,4,0)</f>
        <v>39353</v>
      </c>
      <c r="F24" s="46" t="str">
        <f>VLOOKUP(B24,[1]Список!$A$1:$F$550,5,0)</f>
        <v>КМС</v>
      </c>
      <c r="G24" s="46" t="str">
        <f>VLOOKUP(B24,[1]Список!$A$1:$F$550,6,0)</f>
        <v>Москва</v>
      </c>
      <c r="H24" s="44"/>
      <c r="I24" s="49"/>
    </row>
    <row r="25" spans="1:11" s="50" customFormat="1" ht="35.1" customHeight="1" x14ac:dyDescent="0.25">
      <c r="A25" s="44">
        <v>3</v>
      </c>
      <c r="B25" s="45">
        <v>163</v>
      </c>
      <c r="C25" s="46" t="str">
        <f>VLOOKUP(B25,[1]Список!$A$1:$F$550,2,0)</f>
        <v>101 425 959 43</v>
      </c>
      <c r="D25" s="47" t="str">
        <f>VLOOKUP(B25,[1]Список!$A$1:$F$550,3,0)</f>
        <v>МИШИНА Алена/MISHINA Alena</v>
      </c>
      <c r="E25" s="48">
        <f>VLOOKUP(B25,[1]Список!$A$1:$F$550,4,0)</f>
        <v>39871</v>
      </c>
      <c r="F25" s="46" t="str">
        <f>VLOOKUP(B25,[1]Список!$A$1:$F$550,5,0)</f>
        <v>МС</v>
      </c>
      <c r="G25" s="46" t="str">
        <f>VLOOKUP(B25,[1]Список!$A$1:$F$550,6,0)</f>
        <v>Тульская область</v>
      </c>
      <c r="H25" s="44"/>
      <c r="I25" s="49"/>
    </row>
    <row r="26" spans="1:11" s="50" customFormat="1" ht="35.1" customHeight="1" x14ac:dyDescent="0.25">
      <c r="A26" s="44">
        <v>4</v>
      </c>
      <c r="B26" s="45">
        <v>167</v>
      </c>
      <c r="C26" s="46" t="str">
        <f>VLOOKUP(B26,[1]Список!$A$1:$F$550,2,0)</f>
        <v>101 191 231 55</v>
      </c>
      <c r="D26" s="47" t="str">
        <f>VLOOKUP(B26,[1]Список!$A$1:$F$550,3,0)</f>
        <v>ШИШКИНА Виктория/SHISHKINA Viktoriya</v>
      </c>
      <c r="E26" s="48">
        <f>VLOOKUP(B26,[1]Список!$A$1:$F$550,4,0)</f>
        <v>39607</v>
      </c>
      <c r="F26" s="46" t="str">
        <f>VLOOKUP(B26,[1]Список!$A$1:$F$550,5,0)</f>
        <v>КМС</v>
      </c>
      <c r="G26" s="46" t="str">
        <f>VLOOKUP(B26,[1]Список!$A$1:$F$550,6,0)</f>
        <v>Иркутская область</v>
      </c>
      <c r="H26" s="44"/>
      <c r="I26" s="49"/>
    </row>
    <row r="27" spans="1:11" s="50" customFormat="1" ht="35.1" customHeight="1" x14ac:dyDescent="0.25">
      <c r="A27" s="44">
        <v>5</v>
      </c>
      <c r="B27" s="45">
        <v>153</v>
      </c>
      <c r="C27" s="46" t="str">
        <f>VLOOKUP(B27,[1]Список!$A$1:$F$550,2,0)</f>
        <v>101 199 260 33</v>
      </c>
      <c r="D27" s="47" t="str">
        <f>VLOOKUP(B27,[1]Список!$A$1:$F$550,3,0)</f>
        <v>БОБРОВА Мария/BOBROVA Mariya</v>
      </c>
      <c r="E27" s="48">
        <f>VLOOKUP(B27,[1]Список!$A$1:$F$550,4,0)</f>
        <v>39162</v>
      </c>
      <c r="F27" s="46" t="str">
        <f>VLOOKUP(B27,[1]Список!$A$1:$F$550,5,0)</f>
        <v>КМС</v>
      </c>
      <c r="G27" s="46" t="str">
        <f>VLOOKUP(B27,[1]Список!$A$1:$F$550,6,0)</f>
        <v>Тульская область</v>
      </c>
      <c r="H27" s="44"/>
      <c r="I27" s="49"/>
    </row>
    <row r="28" spans="1:11" s="50" customFormat="1" ht="35.1" customHeight="1" x14ac:dyDescent="0.25">
      <c r="A28" s="44">
        <v>6</v>
      </c>
      <c r="B28" s="45">
        <v>155</v>
      </c>
      <c r="C28" s="46" t="str">
        <f>VLOOKUP(B28,[1]Список!$A$1:$F$550,2,0)</f>
        <v>101 168 990 27</v>
      </c>
      <c r="D28" s="47" t="str">
        <f>VLOOKUP(B28,[1]Список!$A$1:$F$550,3,0)</f>
        <v>ЮРЧЕНКО Александра/YURCHENKO Aleksandra</v>
      </c>
      <c r="E28" s="48">
        <f>VLOOKUP(B28,[1]Список!$A$1:$F$550,4,0)</f>
        <v>39346</v>
      </c>
      <c r="F28" s="46" t="str">
        <f>VLOOKUP(B28,[1]Список!$A$1:$F$550,5,0)</f>
        <v>МС</v>
      </c>
      <c r="G28" s="46" t="str">
        <f>VLOOKUP(B28,[1]Список!$A$1:$F$550,6,0)</f>
        <v>Тульская область</v>
      </c>
      <c r="H28" s="44"/>
      <c r="I28" s="49"/>
    </row>
    <row r="29" spans="1:11" s="50" customFormat="1" ht="35.1" customHeight="1" x14ac:dyDescent="0.25">
      <c r="A29" s="44">
        <v>7</v>
      </c>
      <c r="B29" s="45">
        <v>178</v>
      </c>
      <c r="C29" s="46" t="str">
        <f>VLOOKUP(B29,[1]Список!$A$1:$F$550,2,0)</f>
        <v>101 156 408 55</v>
      </c>
      <c r="D29" s="47" t="str">
        <f>VLOOKUP(B29,[1]Список!$A$1:$F$550,3,0)</f>
        <v>ЕЛЬЦОВА Мира/YELTSOVA Mira</v>
      </c>
      <c r="E29" s="48">
        <f>VLOOKUP(B29,[1]Список!$A$1:$F$550,4,0)</f>
        <v>39374</v>
      </c>
      <c r="F29" s="46" t="str">
        <f>VLOOKUP(B29,[1]Список!$A$1:$F$550,5,0)</f>
        <v>КМС</v>
      </c>
      <c r="G29" s="46" t="str">
        <f>VLOOKUP(B29,[1]Список!$A$1:$F$550,6,0)</f>
        <v>Омская область</v>
      </c>
      <c r="H29" s="44"/>
      <c r="I29" s="49"/>
    </row>
    <row r="30" spans="1:11" s="50" customFormat="1" ht="35.1" customHeight="1" x14ac:dyDescent="0.25">
      <c r="A30" s="44">
        <v>8</v>
      </c>
      <c r="B30" s="45">
        <v>177</v>
      </c>
      <c r="C30" s="46" t="str">
        <f>VLOOKUP(B30,[1]Список!$A$1:$F$550,2,0)</f>
        <v>101 044 178 54</v>
      </c>
      <c r="D30" s="47" t="str">
        <f>VLOOKUP(B30,[1]Список!$A$1:$F$550,3,0)</f>
        <v>МЕДВЕДЕВА Кристина/MEDVEDEVA Kristina</v>
      </c>
      <c r="E30" s="48">
        <f>VLOOKUP(B30,[1]Список!$A$1:$F$550,4,0)</f>
        <v>39231</v>
      </c>
      <c r="F30" s="46" t="str">
        <f>VLOOKUP(B30,[1]Список!$A$1:$F$550,5,0)</f>
        <v>КМС</v>
      </c>
      <c r="G30" s="46" t="str">
        <f>VLOOKUP(B30,[1]Список!$A$1:$F$550,6,0)</f>
        <v>Омская область</v>
      </c>
      <c r="H30" s="44"/>
      <c r="I30" s="49"/>
    </row>
    <row r="31" spans="1:11" s="50" customFormat="1" ht="35.1" customHeight="1" x14ac:dyDescent="0.25">
      <c r="A31" s="44">
        <v>9</v>
      </c>
      <c r="B31" s="45">
        <v>181</v>
      </c>
      <c r="C31" s="46" t="str">
        <f>VLOOKUP(B31,[1]Список!$A$1:$F$550,2,0)</f>
        <v>101 131 079 43</v>
      </c>
      <c r="D31" s="47" t="str">
        <f>VLOOKUP(B31,[1]Список!$A$1:$F$550,3,0)</f>
        <v>ЦИЛИНКЕВИЧ Полина/TSILINKEVICH Polina</v>
      </c>
      <c r="E31" s="48">
        <f>VLOOKUP(B31,[1]Список!$A$1:$F$550,4,0)</f>
        <v>39744</v>
      </c>
      <c r="F31" s="46" t="str">
        <f>VLOOKUP(B31,[1]Список!$A$1:$F$550,5,0)</f>
        <v>КМС</v>
      </c>
      <c r="G31" s="46" t="str">
        <f>VLOOKUP(B31,[1]Список!$A$1:$F$550,6,0)</f>
        <v>Омская область</v>
      </c>
      <c r="H31" s="44"/>
      <c r="I31" s="49"/>
    </row>
    <row r="32" spans="1:11" s="50" customFormat="1" ht="35.1" customHeight="1" x14ac:dyDescent="0.25">
      <c r="A32" s="44">
        <v>10</v>
      </c>
      <c r="B32" s="45">
        <v>162</v>
      </c>
      <c r="C32" s="46" t="str">
        <f>VLOOKUP(B32,[1]Список!$A$1:$F$550,2,0)</f>
        <v>101 425 957 41</v>
      </c>
      <c r="D32" s="47" t="str">
        <f>VLOOKUP(B32,[1]Список!$A$1:$F$550,3,0)</f>
        <v>МАШКОВА Полина/MASHKOVA Polina</v>
      </c>
      <c r="E32" s="48">
        <f>VLOOKUP(B32,[1]Список!$A$1:$F$550,4,0)</f>
        <v>39798</v>
      </c>
      <c r="F32" s="46" t="str">
        <f>VLOOKUP(B32,[1]Список!$A$1:$F$550,5,0)</f>
        <v>КМС</v>
      </c>
      <c r="G32" s="46" t="str">
        <f>VLOOKUP(B32,[1]Список!$A$1:$F$550,6,0)</f>
        <v>Тульская область</v>
      </c>
      <c r="H32" s="44"/>
      <c r="I32" s="49"/>
    </row>
    <row r="33" spans="1:9" s="50" customFormat="1" ht="35.1" customHeight="1" x14ac:dyDescent="0.25">
      <c r="A33" s="44">
        <v>11</v>
      </c>
      <c r="B33" s="45">
        <v>166</v>
      </c>
      <c r="C33" s="46" t="str">
        <f>VLOOKUP(B33,[1]Список!$A$1:$F$550,2,0)</f>
        <v>101 177 767 74</v>
      </c>
      <c r="D33" s="47" t="str">
        <f>VLOOKUP(B33,[1]Список!$A$1:$F$550,3,0)</f>
        <v>АЛЕКСЕЕНКО Сабрина/Alekseenko Sabrina</v>
      </c>
      <c r="E33" s="48">
        <f>VLOOKUP(B33,[1]Список!$A$1:$F$550,4,0)</f>
        <v>39255</v>
      </c>
      <c r="F33" s="46" t="str">
        <f>VLOOKUP(B33,[1]Список!$A$1:$F$550,5,0)</f>
        <v>МС</v>
      </c>
      <c r="G33" s="46" t="str">
        <f>VLOOKUP(B33,[1]Список!$A$1:$F$550,6,0)</f>
        <v>Иркутская область</v>
      </c>
      <c r="H33" s="44"/>
      <c r="I33" s="49"/>
    </row>
    <row r="34" spans="1:9" s="50" customFormat="1" ht="35.1" customHeight="1" x14ac:dyDescent="0.25">
      <c r="A34" s="44">
        <v>12</v>
      </c>
      <c r="B34" s="45">
        <v>185</v>
      </c>
      <c r="C34" s="46" t="str">
        <f>VLOOKUP(B34,[1]Список!$A$1:$F$550,2,0)</f>
        <v>101 284 187 85</v>
      </c>
      <c r="D34" s="47" t="str">
        <f>VLOOKUP(B34,[1]Список!$A$1:$F$550,3,0)</f>
        <v>СОРОКОЛАТОВА Виолетта/Sorokolatova Violetta</v>
      </c>
      <c r="E34" s="48">
        <f>VLOOKUP(B34,[1]Список!$A$1:$F$550,4,0)</f>
        <v>39512</v>
      </c>
      <c r="F34" s="46" t="str">
        <f>VLOOKUP(B34,[1]Список!$A$1:$F$550,5,0)</f>
        <v>1 сп.р.</v>
      </c>
      <c r="G34" s="46" t="str">
        <f>VLOOKUP(B34,[1]Список!$A$1:$F$550,6,0)</f>
        <v>Республика Крым</v>
      </c>
      <c r="H34" s="44"/>
      <c r="I34" s="49"/>
    </row>
    <row r="35" spans="1:9" s="50" customFormat="1" ht="35.1" customHeight="1" x14ac:dyDescent="0.25">
      <c r="A35" s="44">
        <v>13</v>
      </c>
      <c r="B35" s="45">
        <v>133</v>
      </c>
      <c r="C35" s="46" t="str">
        <f>VLOOKUP(B35,[1]Список!$A$1:$F$550,2,0)</f>
        <v>101 144 653 37</v>
      </c>
      <c r="D35" s="47" t="str">
        <f>VLOOKUP(B35,[1]Список!$A$1:$F$550,3,0)</f>
        <v>ГЕЙКО Диана/GEIKO Diana</v>
      </c>
      <c r="E35" s="48">
        <f>VLOOKUP(B35,[1]Список!$A$1:$F$550,4,0)</f>
        <v>39338</v>
      </c>
      <c r="F35" s="46" t="str">
        <f>VLOOKUP(B35,[1]Список!$A$1:$F$550,5,0)</f>
        <v>КМС</v>
      </c>
      <c r="G35" s="46" t="str">
        <f>VLOOKUP(B35,[1]Список!$A$1:$F$550,6,0)</f>
        <v>Республика Адыгея</v>
      </c>
      <c r="H35" s="44"/>
      <c r="I35" s="49"/>
    </row>
    <row r="36" spans="1:9" s="50" customFormat="1" ht="35.1" customHeight="1" x14ac:dyDescent="0.25">
      <c r="A36" s="44">
        <v>14</v>
      </c>
      <c r="B36" s="45">
        <v>179</v>
      </c>
      <c r="C36" s="46" t="str">
        <f>VLOOKUP(B36,[1]Список!$A$1:$F$550,2,0)</f>
        <v>101 205 689 60</v>
      </c>
      <c r="D36" s="47" t="str">
        <f>VLOOKUP(B36,[1]Список!$A$1:$F$550,3,0)</f>
        <v>КЛОЧКО София/KLOCHKO Sofiya</v>
      </c>
      <c r="E36" s="48">
        <f>VLOOKUP(B36,[1]Список!$A$1:$F$550,4,0)</f>
        <v>39760</v>
      </c>
      <c r="F36" s="46" t="str">
        <f>VLOOKUP(B36,[1]Список!$A$1:$F$550,5,0)</f>
        <v>КМС</v>
      </c>
      <c r="G36" s="46" t="str">
        <f>VLOOKUP(B36,[1]Список!$A$1:$F$550,6,0)</f>
        <v>Омская область</v>
      </c>
      <c r="H36" s="44"/>
      <c r="I36" s="49"/>
    </row>
    <row r="37" spans="1:9" s="50" customFormat="1" ht="35.1" customHeight="1" x14ac:dyDescent="0.25">
      <c r="A37" s="44">
        <v>15</v>
      </c>
      <c r="B37" s="45">
        <v>135</v>
      </c>
      <c r="C37" s="46" t="str">
        <f>VLOOKUP(B37,[1]Список!$A$1:$F$550,2,0)</f>
        <v>101 498 438 63</v>
      </c>
      <c r="D37" s="47" t="str">
        <f>VLOOKUP(B37,[1]Список!$A$1:$F$550,3,0)</f>
        <v>ЕФРЕМОВА Карина/YEFREMOVA Karina</v>
      </c>
      <c r="E37" s="48">
        <f>VLOOKUP(B37,[1]Список!$A$1:$F$550,4,0)</f>
        <v>40297</v>
      </c>
      <c r="F37" s="46" t="str">
        <f>VLOOKUP(B37,[1]Список!$A$1:$F$550,5,0)</f>
        <v>КМС</v>
      </c>
      <c r="G37" s="46" t="str">
        <f>VLOOKUP(B37,[1]Список!$A$1:$F$550,6,0)</f>
        <v>Кемеровская область -Кузбасс</v>
      </c>
      <c r="H37" s="44"/>
      <c r="I37" s="49"/>
    </row>
    <row r="38" spans="1:9" s="50" customFormat="1" ht="35.1" customHeight="1" x14ac:dyDescent="0.25">
      <c r="A38" s="44">
        <v>16</v>
      </c>
      <c r="B38" s="45">
        <v>180</v>
      </c>
      <c r="C38" s="46" t="str">
        <f>VLOOKUP(B38,[1]Список!$A$1:$F$550,2,0)</f>
        <v>101 273 926 09</v>
      </c>
      <c r="D38" s="47" t="str">
        <f>VLOOKUP(B38,[1]Список!$A$1:$F$550,3,0)</f>
        <v>ЧЕТКИНА Виталия/CHETKINA Vitaliya</v>
      </c>
      <c r="E38" s="48">
        <f>VLOOKUP(B38,[1]Список!$A$1:$F$550,4,0)</f>
        <v>39593</v>
      </c>
      <c r="F38" s="46" t="str">
        <f>VLOOKUP(B38,[1]Список!$A$1:$F$550,5,0)</f>
        <v>КМС</v>
      </c>
      <c r="G38" s="46" t="str">
        <f>VLOOKUP(B38,[1]Список!$A$1:$F$550,6,0)</f>
        <v>Омская область</v>
      </c>
      <c r="H38" s="44"/>
      <c r="I38" s="49"/>
    </row>
    <row r="39" spans="1:9" s="50" customFormat="1" ht="35.1" customHeight="1" x14ac:dyDescent="0.25">
      <c r="A39" s="44">
        <v>17</v>
      </c>
      <c r="B39" s="45">
        <v>187</v>
      </c>
      <c r="C39" s="46" t="str">
        <f>VLOOKUP(B39,[1]Список!$A$1:$F$550,2,0)</f>
        <v>101 606 830 09</v>
      </c>
      <c r="D39" s="47" t="str">
        <f>VLOOKUP(B39,[1]Список!$A$1:$F$550,3,0)</f>
        <v xml:space="preserve">АВАГЯН Аня/ Ani Avagyan </v>
      </c>
      <c r="E39" s="48">
        <f>VLOOKUP(B39,[1]Список!$A$1:$F$550,4,0)</f>
        <v>39814</v>
      </c>
      <c r="F39" s="46">
        <f>VLOOKUP(B39,[1]Список!$A$1:$F$550,5,0)</f>
        <v>0</v>
      </c>
      <c r="G39" s="46" t="str">
        <f>VLOOKUP(B39,[1]Список!$A$1:$F$550,6,0)</f>
        <v>Армения</v>
      </c>
      <c r="H39" s="44"/>
      <c r="I39" s="49"/>
    </row>
    <row r="40" spans="1:9" s="50" customFormat="1" ht="35.1" customHeight="1" x14ac:dyDescent="0.25">
      <c r="A40" s="44">
        <v>18</v>
      </c>
      <c r="B40" s="45">
        <v>171</v>
      </c>
      <c r="C40" s="46" t="str">
        <f>VLOOKUP(B40,[1]Список!$A$1:$F$550,2,0)</f>
        <v>101 260 091 45</v>
      </c>
      <c r="D40" s="47" t="str">
        <f>VLOOKUP(B40,[1]Список!$A$1:$F$550,3,0)</f>
        <v>КУЗЬМИНА Дарья/KUZMINA Darya</v>
      </c>
      <c r="E40" s="48">
        <f>VLOOKUP(B40,[1]Список!$A$1:$F$550,4,0)</f>
        <v>39484</v>
      </c>
      <c r="F40" s="46" t="str">
        <f>VLOOKUP(B40,[1]Список!$A$1:$F$550,5,0)</f>
        <v>КМС</v>
      </c>
      <c r="G40" s="46" t="str">
        <f>VLOOKUP(B40,[1]Список!$A$1:$F$550,6,0)</f>
        <v>Ростовская область</v>
      </c>
      <c r="H40" s="44"/>
      <c r="I40" s="49"/>
    </row>
    <row r="41" spans="1:9" s="50" customFormat="1" ht="63" hidden="1" customHeight="1" x14ac:dyDescent="0.25">
      <c r="A41" s="52" t="s">
        <v>40</v>
      </c>
      <c r="B41" s="53"/>
      <c r="C41" s="53"/>
      <c r="D41" s="53"/>
      <c r="E41" s="53"/>
      <c r="F41" s="53"/>
      <c r="G41" s="53"/>
      <c r="H41" s="53"/>
      <c r="I41" s="54"/>
    </row>
    <row r="42" spans="1:9" s="50" customFormat="1" ht="21" customHeight="1" x14ac:dyDescent="0.25">
      <c r="A42" s="52" t="s">
        <v>41</v>
      </c>
      <c r="B42" s="53"/>
      <c r="C42" s="53"/>
      <c r="D42" s="53"/>
      <c r="E42" s="53"/>
      <c r="F42" s="53"/>
      <c r="G42" s="53"/>
      <c r="H42" s="53"/>
      <c r="I42" s="54"/>
    </row>
    <row r="43" spans="1:9" ht="18.75" x14ac:dyDescent="0.25">
      <c r="A43" s="55" t="s">
        <v>42</v>
      </c>
      <c r="B43" s="56"/>
      <c r="C43" s="56"/>
      <c r="D43" s="56"/>
      <c r="E43" s="57"/>
      <c r="F43" s="57"/>
      <c r="G43" s="58"/>
      <c r="H43" s="58"/>
      <c r="I43" s="59"/>
    </row>
    <row r="44" spans="1:9" ht="23.25" x14ac:dyDescent="0.25">
      <c r="A44" s="60" t="s">
        <v>43</v>
      </c>
      <c r="B44" s="61"/>
      <c r="C44" s="62"/>
      <c r="D44" s="61"/>
      <c r="E44" s="63"/>
      <c r="F44" s="61"/>
      <c r="G44" s="64"/>
      <c r="H44" s="65"/>
      <c r="I44" s="66"/>
    </row>
    <row r="45" spans="1:9" ht="23.25" x14ac:dyDescent="0.25">
      <c r="A45" s="60" t="s">
        <v>44</v>
      </c>
      <c r="B45" s="61"/>
      <c r="C45" s="67"/>
      <c r="D45" s="61"/>
      <c r="E45" s="63"/>
      <c r="F45" s="61"/>
      <c r="G45" s="64"/>
      <c r="H45" s="65"/>
      <c r="I45" s="66"/>
    </row>
    <row r="46" spans="1:9" ht="4.5" customHeight="1" x14ac:dyDescent="0.25">
      <c r="A46" s="60"/>
      <c r="B46" s="61"/>
      <c r="C46" s="61"/>
      <c r="D46" s="68"/>
      <c r="E46" s="69"/>
      <c r="F46" s="68"/>
      <c r="G46" s="68"/>
      <c r="H46" s="68"/>
      <c r="I46" s="66"/>
    </row>
    <row r="47" spans="1:9" ht="23.25" x14ac:dyDescent="0.25">
      <c r="A47" s="70"/>
      <c r="B47" s="71"/>
      <c r="C47" s="71"/>
      <c r="D47" s="71" t="str">
        <f>A17</f>
        <v>ГЛАВНЫЙ СУДЬЯ:</v>
      </c>
      <c r="E47" s="71"/>
      <c r="F47" s="71" t="str">
        <f>A18</f>
        <v>ГЛАВНЫЙ СЕКРЕТАРЬ:</v>
      </c>
      <c r="G47" s="71"/>
      <c r="H47" s="71" t="str">
        <f>A19</f>
        <v>СУДЬЯ НА ФИНИШЕ:</v>
      </c>
      <c r="I47" s="72"/>
    </row>
    <row r="48" spans="1:9" s="76" customFormat="1" ht="23.25" x14ac:dyDescent="0.25">
      <c r="A48" s="73"/>
      <c r="B48" s="74"/>
      <c r="C48" s="74"/>
      <c r="D48" s="74"/>
      <c r="E48" s="74"/>
      <c r="F48" s="74"/>
      <c r="G48" s="74"/>
      <c r="H48" s="74"/>
      <c r="I48" s="75"/>
    </row>
    <row r="49" spans="1:9" s="76" customFormat="1" ht="44.25" customHeight="1" x14ac:dyDescent="0.25">
      <c r="A49" s="73"/>
      <c r="B49" s="74"/>
      <c r="C49" s="74"/>
      <c r="D49" s="74"/>
      <c r="E49" s="74"/>
      <c r="F49" s="74"/>
      <c r="G49" s="74"/>
      <c r="H49" s="74"/>
      <c r="I49" s="75"/>
    </row>
    <row r="50" spans="1:9" ht="3.75" customHeight="1" x14ac:dyDescent="0.25">
      <c r="A50" s="77"/>
      <c r="B50" s="78"/>
      <c r="C50" s="78"/>
      <c r="D50" s="78"/>
      <c r="E50" s="78"/>
      <c r="F50" s="78"/>
      <c r="G50" s="78"/>
      <c r="H50" s="78"/>
      <c r="I50" s="79"/>
    </row>
    <row r="51" spans="1:9" ht="23.25" hidden="1" x14ac:dyDescent="0.25">
      <c r="A51" s="80"/>
      <c r="B51" s="81"/>
      <c r="C51" s="81"/>
      <c r="D51" s="81"/>
      <c r="E51" s="82"/>
      <c r="F51" s="81"/>
      <c r="G51" s="81"/>
      <c r="H51" s="81"/>
      <c r="I51" s="83"/>
    </row>
    <row r="52" spans="1:9" ht="23.25" hidden="1" x14ac:dyDescent="0.25">
      <c r="A52" s="80"/>
      <c r="B52" s="81"/>
      <c r="C52" s="81"/>
      <c r="D52" s="81"/>
      <c r="E52" s="82"/>
      <c r="F52" s="81"/>
      <c r="G52" s="81"/>
      <c r="H52" s="81"/>
      <c r="I52" s="83"/>
    </row>
    <row r="53" spans="1:9" ht="24" thickBot="1" x14ac:dyDescent="0.3">
      <c r="A53" s="84"/>
      <c r="B53" s="85"/>
      <c r="C53" s="85"/>
      <c r="D53" s="86" t="str">
        <f>G17</f>
        <v>Е.А.АФАНАСЬЕВА (ВК, Свердловская область)</v>
      </c>
      <c r="E53" s="86"/>
      <c r="F53" s="86" t="str">
        <f>G18</f>
        <v>О.В.БЕЛОБОРОДОВА (ВК, г.Москва)</v>
      </c>
      <c r="G53" s="86"/>
      <c r="H53" s="86" t="str">
        <f>G19</f>
        <v>В.Н.ГНИДЕНКО (ВК, г.Тула)</v>
      </c>
      <c r="I53" s="87"/>
    </row>
    <row r="54" spans="1:9" ht="13.5" thickTop="1" x14ac:dyDescent="0.25"/>
  </sheetData>
  <mergeCells count="35">
    <mergeCell ref="D53:E53"/>
    <mergeCell ref="F53:G53"/>
    <mergeCell ref="H53:I53"/>
    <mergeCell ref="A47:C47"/>
    <mergeCell ref="D47:E47"/>
    <mergeCell ref="F47:G47"/>
    <mergeCell ref="H47:I47"/>
    <mergeCell ref="A50:E50"/>
    <mergeCell ref="F50:I50"/>
    <mergeCell ref="G21:G22"/>
    <mergeCell ref="H21:H22"/>
    <mergeCell ref="I21:I22"/>
    <mergeCell ref="A41:I41"/>
    <mergeCell ref="A42:I42"/>
    <mergeCell ref="A43:D43"/>
    <mergeCell ref="G43:I43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4:G45">
    <cfRule type="duplicateValues" dxfId="2" priority="2"/>
  </conditionalFormatting>
  <conditionalFormatting sqref="D23:D31">
    <cfRule type="duplicateValues" dxfId="1" priority="1"/>
  </conditionalFormatting>
  <conditionalFormatting sqref="D32:D40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Скретч Юниорки</vt:lpstr>
      <vt:lpstr>'Скретч Юниорки'!Заголовки_для_печати</vt:lpstr>
      <vt:lpstr>'Скретч Юниорки'!Область_печати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2025-05-26T10:44:44Z</dcterms:created>
  <dcterms:modified xsi:type="dcterms:W3CDTF">2025-05-26T10:44:57Z</dcterms:modified>
</cp:coreProperties>
</file>