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27-03-2023_09-33-10\"/>
    </mc:Choice>
  </mc:AlternateContent>
  <xr:revisionPtr revIDLastSave="0" documentId="13_ncr:1_{2D694539-6C86-46CC-A708-5A360CFE1265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Классик" sheetId="2" r:id="rId1"/>
  </sheets>
  <definedNames>
    <definedName name="_xlnm.Print_Titles" localSheetId="0">Классик!$21:$21</definedName>
    <definedName name="_xlnm.Print_Area" localSheetId="0">Классик!$A$1:$K$62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4" i="2" l="1"/>
  <c r="J62" i="2"/>
  <c r="K53" i="2" l="1"/>
  <c r="K52" i="2"/>
  <c r="K51" i="2"/>
  <c r="I51" i="2"/>
  <c r="H62" i="2" l="1"/>
  <c r="E62" i="2"/>
  <c r="I53" i="2"/>
  <c r="I52" i="2"/>
  <c r="K50" i="2"/>
  <c r="K49" i="2"/>
  <c r="K48" i="2"/>
  <c r="I50" i="2" l="1"/>
</calcChain>
</file>

<file path=xl/sharedStrings.xml><?xml version="1.0" encoding="utf-8"?>
<sst xmlns="http://schemas.openxmlformats.org/spreadsheetml/2006/main" count="184" uniqueCount="120">
  <si>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</si>
  <si>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</si>
  <si>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</si>
  <si>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</si>
  <si>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</si>
  <si>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</si>
  <si>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</si>
  <si>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</si>
  <si>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</si>
  <si>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</si>
  <si>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</si>
  <si>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</si>
  <si>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</si>
  <si>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</si>
  <si>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</si>
  <si>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</si>
  <si>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</si>
  <si>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</si>
  <si>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</si>
  <si>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</si>
  <si>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</si>
  <si>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</si>
  <si>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</si>
  <si>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</si>
  <si>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</si>
  <si>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</si>
  <si>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</si>
  <si>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</si>
  <si>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</si>
  <si>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</si>
  <si>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</si>
  <si>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</si>
  <si>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</si>
  <si>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</si>
  <si>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</si>
  <si>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</si>
  <si>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</si>
  <si>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</si>
  <si>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</si>
  <si>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</si>
  <si>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</si>
  <si>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</si>
  <si>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</si>
  <si>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</si>
  <si>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</si>
  <si>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</si>
  <si>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</si>
  <si>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</si>
  <si>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</si>
  <si>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</si>
  <si>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</si>
  <si>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</si>
  <si>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</si>
  <si>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</si>
  <si>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</si>
  <si>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Санкт-Петербург</t>
  </si>
  <si>
    <t>СПб ГБПОУ "Олимпийские надежды"</t>
  </si>
  <si>
    <t>Температура: +18</t>
  </si>
  <si>
    <t>Гатилин Александр</t>
  </si>
  <si>
    <t>Журавлев Артем</t>
  </si>
  <si>
    <t>Журавлев Михаил</t>
  </si>
  <si>
    <t>Ратников Матвей</t>
  </si>
  <si>
    <t>Морозов Илья</t>
  </si>
  <si>
    <t>Есин Николай</t>
  </si>
  <si>
    <t>Юноши 13-14 лет</t>
  </si>
  <si>
    <t>1 сп.юн.р.</t>
  </si>
  <si>
    <t>Министерство спорта Республики Мордовия</t>
  </si>
  <si>
    <t>ГБУ ДО РМ "СШОР по велоспорту"</t>
  </si>
  <si>
    <t>Матинов Артем</t>
  </si>
  <si>
    <t>Семин Максим</t>
  </si>
  <si>
    <t>Горюнов Матвей</t>
  </si>
  <si>
    <t>Кандахаров Денис</t>
  </si>
  <si>
    <t>Юсупов Артур</t>
  </si>
  <si>
    <t>Гришкин Тимофей</t>
  </si>
  <si>
    <t>Вавилов Даниил</t>
  </si>
  <si>
    <t>100 761 987 36</t>
  </si>
  <si>
    <t>100 900 650 86</t>
  </si>
  <si>
    <t>100 761 985 34</t>
  </si>
  <si>
    <t>100 809 797 25</t>
  </si>
  <si>
    <t>100 900 644 80</t>
  </si>
  <si>
    <t>100 903 746 78</t>
  </si>
  <si>
    <t>101 289 274 31</t>
  </si>
  <si>
    <t>101 315 955 37</t>
  </si>
  <si>
    <t>101 391 764 89</t>
  </si>
  <si>
    <t>101 391 856 84</t>
  </si>
  <si>
    <t>100 921 876 69</t>
  </si>
  <si>
    <t>101 387 283 70</t>
  </si>
  <si>
    <t>Пензенская обл.</t>
  </si>
  <si>
    <t>ГБУ ДО РМ"СШОР по велоспорту"</t>
  </si>
  <si>
    <t>МБУ ДО СШ №4 г.Пензы</t>
  </si>
  <si>
    <t>№ ЕКП 2023: 29847</t>
  </si>
  <si>
    <t>101 005 125 92</t>
  </si>
  <si>
    <t>Хамидуллин Богдан</t>
  </si>
  <si>
    <t>Сурин Иван</t>
  </si>
  <si>
    <t>Республика Мордовия</t>
  </si>
  <si>
    <t>101 000 488 14</t>
  </si>
  <si>
    <t>Тимошин Егор</t>
  </si>
  <si>
    <t>100 924 168 33</t>
  </si>
  <si>
    <t>Зольников Илья</t>
  </si>
  <si>
    <t>101 277 742 42</t>
  </si>
  <si>
    <t>Перьков Александр</t>
  </si>
  <si>
    <t>Ломейко Тимур</t>
  </si>
  <si>
    <t>101 400 408 03</t>
  </si>
  <si>
    <t xml:space="preserve"> ДАТА ПРОВЕДЕНИЯ: 25 марта 2023 года </t>
  </si>
  <si>
    <r>
      <t xml:space="preserve">НАЧАЛО ГОНКИ: </t>
    </r>
    <r>
      <rPr>
        <sz val="11"/>
        <rFont val="Calibri"/>
        <family val="2"/>
        <charset val="204"/>
      </rPr>
      <t>10ч 45м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</si>
  <si>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14ч 00м</t>
    </r>
  </si>
  <si>
    <t>100 923 735 85</t>
  </si>
  <si>
    <t>Тельнов Лев</t>
  </si>
  <si>
    <t>101 035 752 67</t>
  </si>
  <si>
    <t>Кочергин Дмитрий</t>
  </si>
  <si>
    <t>101 000 920 58</t>
  </si>
  <si>
    <t>Стульников Олег</t>
  </si>
  <si>
    <t xml:space="preserve"> </t>
  </si>
  <si>
    <t>Терехин Кирилл</t>
  </si>
  <si>
    <t>100 900 581 17</t>
  </si>
  <si>
    <t>Оплюшкин Роман</t>
  </si>
  <si>
    <t>101 035 486 92</t>
  </si>
  <si>
    <t>Шабанов Матвей</t>
  </si>
  <si>
    <t>2 сп.юн.р.</t>
  </si>
  <si>
    <t>ВМХ - гонка - "Классик" (или "Классик"- смешанная)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</si>
</sst>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</cellStyleXfs>
  <cellXfs count="106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1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8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7" fillId="3" borderId="28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14" fontId="19" fillId="0" borderId="24" xfId="2" applyNumberFormat="1" applyFont="1" applyBorder="1" applyAlignment="1">
      <alignment horizontal="center"/>
    </xf>
    <xf numFmtId="0" fontId="19" fillId="0" borderId="24" xfId="0" applyFont="1" applyBorder="1" applyAlignment="1"/>
    <xf numFmtId="14" fontId="19" fillId="0" borderId="35" xfId="2" applyNumberFormat="1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20" fillId="0" borderId="24" xfId="2" applyFont="1" applyBorder="1" applyAlignment="1">
      <alignment horizontal="center"/>
    </xf>
    <xf numFmtId="0" fontId="20" fillId="0" borderId="24" xfId="2" applyFont="1" applyBorder="1" applyAlignment="1">
      <alignment horizontal="left"/>
    </xf>
    <xf numFmtId="14" fontId="20" fillId="0" borderId="24" xfId="2" applyNumberFormat="1" applyFont="1" applyBorder="1" applyAlignment="1">
      <alignment horizontal="center"/>
    </xf>
    <xf numFmtId="0" fontId="19" fillId="0" borderId="35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left"/>
    </xf>
    <xf numFmtId="0" fontId="20" fillId="0" borderId="35" xfId="2" applyFont="1" applyBorder="1" applyAlignment="1">
      <alignment horizontal="center"/>
    </xf>
    <xf numFmtId="0" fontId="20" fillId="0" borderId="35" xfId="2" applyFont="1" applyBorder="1" applyAlignment="1">
      <alignment horizontal="left"/>
    </xf>
    <xf numFmtId="14" fontId="20" fillId="0" borderId="35" xfId="2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Стартовый протокол Смирнов_20101106_Results" xfId="11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142875</xdr:rowOff>
    </xdr:from>
    <xdr:to>
      <xdr:col>2</xdr:col>
      <xdr:colOff>152288</xdr:colOff>
      <xdr:row>3</xdr:row>
      <xdr:rowOff>47530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4287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Z62"/>
  <sheetViews>
    <sheetView tabSelected="1" view="pageBreakPreview" zoomScale="62" zoomScaleNormal="100" zoomScaleSheetLayoutView="62" zoomScalePageLayoutView="95" workbookViewId="0">
      <selection activeCell="F45" sqref="F45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81640625" style="1" customWidth="1"/>
    <col min="8" max="8" width="32.81640625" style="1" customWidth="1"/>
    <col min="9" max="9" width="27.453125" style="1" customWidth="1"/>
    <col min="10" max="10" width="16.1796875" style="1" customWidth="1"/>
    <col min="11" max="11" width="16.7265625" style="1" customWidth="1"/>
    <col min="12" max="1014" width="9.1796875" style="1"/>
  </cols>
  <sheetData>
    <row r="1" spans="1:11" ht="22.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2.5" customHeight="1" x14ac:dyDescent="0.25">
      <c r="A2" s="83" t="s">
        <v>66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2.5" customHeight="1" x14ac:dyDescent="0.2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2.5" customHeight="1" x14ac:dyDescent="0.25">
      <c r="A4" s="83" t="s">
        <v>46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1" customHeight="1" x14ac:dyDescent="0.25">
      <c r="A5" s="83" t="s">
        <v>67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3" customFormat="1" ht="28.5" x14ac:dyDescent="0.25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3" customFormat="1" ht="18" customHeight="1" x14ac:dyDescent="0.25">
      <c r="A7" s="85" t="s">
        <v>3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3" customFormat="1" ht="6" customHeight="1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8" customHeight="1" thickTop="1" x14ac:dyDescent="0.25">
      <c r="A9" s="87" t="s">
        <v>4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8" customHeight="1" x14ac:dyDescent="0.25">
      <c r="A10" s="88" t="s">
        <v>119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9.5" customHeight="1" x14ac:dyDescent="0.25">
      <c r="A11" s="88" t="s">
        <v>64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7.5" customHeight="1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5.5" x14ac:dyDescent="0.25">
      <c r="A13" s="90" t="s">
        <v>47</v>
      </c>
      <c r="B13" s="90"/>
      <c r="C13" s="90"/>
      <c r="D13" s="90"/>
      <c r="E13" s="4"/>
      <c r="F13" s="4"/>
      <c r="H13" s="60" t="s">
        <v>104</v>
      </c>
      <c r="I13" s="4"/>
      <c r="J13" s="5"/>
      <c r="K13" s="6" t="s">
        <v>5</v>
      </c>
    </row>
    <row r="14" spans="1:11" ht="15.5" x14ac:dyDescent="0.25">
      <c r="A14" s="91" t="s">
        <v>103</v>
      </c>
      <c r="B14" s="91"/>
      <c r="C14" s="91"/>
      <c r="D14" s="91"/>
      <c r="E14" s="7"/>
      <c r="F14" s="7"/>
      <c r="H14" s="61" t="s">
        <v>105</v>
      </c>
      <c r="I14" s="7"/>
      <c r="J14" s="8"/>
      <c r="K14" s="64" t="s">
        <v>90</v>
      </c>
    </row>
    <row r="15" spans="1:11" ht="14.5" x14ac:dyDescent="0.25">
      <c r="A15" s="92" t="s">
        <v>6</v>
      </c>
      <c r="B15" s="92"/>
      <c r="C15" s="92"/>
      <c r="D15" s="92"/>
      <c r="E15" s="92"/>
      <c r="F15" s="92"/>
      <c r="G15" s="92"/>
      <c r="H15" s="92"/>
      <c r="I15" s="93" t="s">
        <v>7</v>
      </c>
      <c r="J15" s="93"/>
      <c r="K15" s="93"/>
    </row>
    <row r="16" spans="1:11" ht="14.5" x14ac:dyDescent="0.25">
      <c r="A16" s="9" t="s">
        <v>8</v>
      </c>
      <c r="B16" s="10"/>
      <c r="C16" s="10"/>
      <c r="D16" s="11"/>
      <c r="E16" s="12"/>
      <c r="F16" s="11"/>
      <c r="G16" s="13"/>
      <c r="H16" s="51"/>
      <c r="I16" s="94" t="s">
        <v>51</v>
      </c>
      <c r="J16" s="94"/>
      <c r="K16" s="94"/>
    </row>
    <row r="17" spans="1:11" ht="14.5" x14ac:dyDescent="0.25">
      <c r="A17" s="9" t="s">
        <v>9</v>
      </c>
      <c r="B17" s="10"/>
      <c r="C17" s="10"/>
      <c r="D17" s="13"/>
      <c r="E17" s="12"/>
      <c r="F17" s="11"/>
      <c r="G17" s="14"/>
      <c r="H17" s="62" t="s">
        <v>48</v>
      </c>
      <c r="I17" s="15" t="s">
        <v>10</v>
      </c>
      <c r="J17" s="16"/>
      <c r="K17" s="59">
        <v>5</v>
      </c>
    </row>
    <row r="18" spans="1:11" ht="14.5" x14ac:dyDescent="0.25">
      <c r="A18" s="17" t="s">
        <v>11</v>
      </c>
      <c r="B18" s="10"/>
      <c r="C18" s="10"/>
      <c r="D18" s="13"/>
      <c r="E18" s="12"/>
      <c r="F18" s="11"/>
      <c r="G18" s="14"/>
      <c r="H18" s="62" t="s">
        <v>49</v>
      </c>
      <c r="I18" s="15" t="s">
        <v>12</v>
      </c>
      <c r="J18" s="16"/>
      <c r="K18" s="59">
        <v>1</v>
      </c>
    </row>
    <row r="19" spans="1:11" ht="15" thickBot="1" x14ac:dyDescent="0.3">
      <c r="A19" s="9" t="s">
        <v>13</v>
      </c>
      <c r="B19" s="18"/>
      <c r="C19" s="18"/>
      <c r="D19" s="14"/>
      <c r="E19" s="14"/>
      <c r="F19" s="14"/>
      <c r="G19" s="19"/>
      <c r="H19" s="63" t="s">
        <v>50</v>
      </c>
      <c r="I19" s="20" t="s">
        <v>45</v>
      </c>
      <c r="J19" s="57">
        <v>290</v>
      </c>
      <c r="K19" s="58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2" t="s">
        <v>22</v>
      </c>
      <c r="J21" s="27" t="s">
        <v>23</v>
      </c>
      <c r="K21" s="28" t="s">
        <v>24</v>
      </c>
    </row>
    <row r="22" spans="1:11" s="30" customFormat="1" ht="27" customHeight="1" x14ac:dyDescent="0.3">
      <c r="A22" s="69">
        <v>1</v>
      </c>
      <c r="B22" s="66">
        <v>85</v>
      </c>
      <c r="C22" s="68" t="s">
        <v>76</v>
      </c>
      <c r="D22" s="67" t="s">
        <v>63</v>
      </c>
      <c r="E22" s="70">
        <v>40058</v>
      </c>
      <c r="F22" s="68" t="s">
        <v>36</v>
      </c>
      <c r="G22" s="68" t="s">
        <v>94</v>
      </c>
      <c r="H22" s="68" t="s">
        <v>67</v>
      </c>
      <c r="I22" s="55"/>
      <c r="J22" s="55"/>
      <c r="K22" s="56"/>
    </row>
    <row r="23" spans="1:11" s="30" customFormat="1" ht="27" customHeight="1" x14ac:dyDescent="0.3">
      <c r="A23" s="69">
        <v>2</v>
      </c>
      <c r="B23" s="66">
        <v>67</v>
      </c>
      <c r="C23" s="68" t="s">
        <v>75</v>
      </c>
      <c r="D23" s="67" t="s">
        <v>58</v>
      </c>
      <c r="E23" s="70">
        <v>39933</v>
      </c>
      <c r="F23" s="68" t="s">
        <v>36</v>
      </c>
      <c r="G23" s="68" t="s">
        <v>94</v>
      </c>
      <c r="H23" s="68" t="s">
        <v>88</v>
      </c>
      <c r="I23" s="55"/>
      <c r="J23" s="55"/>
      <c r="K23" s="56"/>
    </row>
    <row r="24" spans="1:11" s="30" customFormat="1" ht="27" customHeight="1" x14ac:dyDescent="0.3">
      <c r="A24" s="69">
        <v>3</v>
      </c>
      <c r="B24" s="66">
        <v>72</v>
      </c>
      <c r="C24" s="68" t="s">
        <v>78</v>
      </c>
      <c r="D24" s="67" t="s">
        <v>68</v>
      </c>
      <c r="E24" s="70">
        <v>40329</v>
      </c>
      <c r="F24" s="68" t="s">
        <v>40</v>
      </c>
      <c r="G24" s="68" t="s">
        <v>94</v>
      </c>
      <c r="H24" s="68" t="s">
        <v>67</v>
      </c>
      <c r="I24" s="55"/>
      <c r="J24" s="55"/>
      <c r="K24" s="56"/>
    </row>
    <row r="25" spans="1:11" s="30" customFormat="1" ht="27" customHeight="1" x14ac:dyDescent="0.3">
      <c r="A25" s="69">
        <v>4</v>
      </c>
      <c r="B25" s="66">
        <v>158</v>
      </c>
      <c r="C25" s="71" t="s">
        <v>91</v>
      </c>
      <c r="D25" s="67" t="s">
        <v>92</v>
      </c>
      <c r="E25" s="70">
        <v>39907</v>
      </c>
      <c r="F25" s="68" t="s">
        <v>36</v>
      </c>
      <c r="G25" s="68" t="s">
        <v>87</v>
      </c>
      <c r="H25" s="68" t="s">
        <v>89</v>
      </c>
      <c r="I25" s="55"/>
      <c r="J25" s="55"/>
      <c r="K25" s="56"/>
    </row>
    <row r="26" spans="1:11" s="30" customFormat="1" ht="27" customHeight="1" x14ac:dyDescent="0.3">
      <c r="A26" s="69">
        <v>5</v>
      </c>
      <c r="B26" s="66">
        <v>39</v>
      </c>
      <c r="C26" s="68" t="s">
        <v>82</v>
      </c>
      <c r="D26" s="67" t="s">
        <v>62</v>
      </c>
      <c r="E26" s="70">
        <v>39989</v>
      </c>
      <c r="F26" s="68" t="s">
        <v>38</v>
      </c>
      <c r="G26" s="68" t="s">
        <v>94</v>
      </c>
      <c r="H26" s="68" t="s">
        <v>67</v>
      </c>
      <c r="I26" s="55"/>
      <c r="J26" s="55"/>
      <c r="K26" s="56"/>
    </row>
    <row r="27" spans="1:11" s="30" customFormat="1" ht="27" customHeight="1" x14ac:dyDescent="0.3">
      <c r="A27" s="69">
        <v>6</v>
      </c>
      <c r="B27" s="66">
        <v>123</v>
      </c>
      <c r="C27" s="68" t="s">
        <v>77</v>
      </c>
      <c r="D27" s="67" t="s">
        <v>59</v>
      </c>
      <c r="E27" s="70">
        <v>39898</v>
      </c>
      <c r="F27" s="68" t="s">
        <v>36</v>
      </c>
      <c r="G27" s="68" t="s">
        <v>94</v>
      </c>
      <c r="H27" s="68" t="s">
        <v>67</v>
      </c>
      <c r="I27" s="55"/>
      <c r="J27" s="55"/>
      <c r="K27" s="56"/>
    </row>
    <row r="28" spans="1:11" s="30" customFormat="1" ht="27" customHeight="1" x14ac:dyDescent="0.3">
      <c r="A28" s="69">
        <v>7</v>
      </c>
      <c r="B28" s="74">
        <v>45</v>
      </c>
      <c r="C28" s="74" t="s">
        <v>106</v>
      </c>
      <c r="D28" s="75" t="s">
        <v>107</v>
      </c>
      <c r="E28" s="76">
        <v>40129</v>
      </c>
      <c r="F28" s="74" t="s">
        <v>36</v>
      </c>
      <c r="G28" s="74" t="s">
        <v>87</v>
      </c>
      <c r="H28" s="74" t="s">
        <v>89</v>
      </c>
      <c r="I28" s="55"/>
      <c r="J28" s="55"/>
      <c r="K28" s="56"/>
    </row>
    <row r="29" spans="1:11" s="30" customFormat="1" ht="27" customHeight="1" x14ac:dyDescent="0.3">
      <c r="A29" s="69">
        <v>8</v>
      </c>
      <c r="B29" s="66">
        <v>81</v>
      </c>
      <c r="C29" s="68" t="s">
        <v>79</v>
      </c>
      <c r="D29" s="67" t="s">
        <v>60</v>
      </c>
      <c r="E29" s="70">
        <v>39933</v>
      </c>
      <c r="F29" s="68" t="s">
        <v>40</v>
      </c>
      <c r="G29" s="68" t="s">
        <v>94</v>
      </c>
      <c r="H29" s="68" t="s">
        <v>88</v>
      </c>
      <c r="I29" s="55"/>
      <c r="J29" s="55"/>
      <c r="K29" s="56"/>
    </row>
    <row r="30" spans="1:11" s="30" customFormat="1" ht="27" customHeight="1" x14ac:dyDescent="0.3">
      <c r="A30" s="69">
        <v>9</v>
      </c>
      <c r="B30" s="66">
        <v>78</v>
      </c>
      <c r="C30" s="68" t="s">
        <v>83</v>
      </c>
      <c r="D30" s="67" t="s">
        <v>70</v>
      </c>
      <c r="E30" s="70">
        <v>40193</v>
      </c>
      <c r="F30" s="68" t="s">
        <v>65</v>
      </c>
      <c r="G30" s="68" t="s">
        <v>94</v>
      </c>
      <c r="H30" s="68" t="s">
        <v>67</v>
      </c>
      <c r="I30" s="55"/>
      <c r="J30" s="55"/>
      <c r="K30" s="56"/>
    </row>
    <row r="31" spans="1:11" s="30" customFormat="1" ht="27" customHeight="1" x14ac:dyDescent="0.3">
      <c r="A31" s="69">
        <v>10</v>
      </c>
      <c r="B31" s="66">
        <v>69</v>
      </c>
      <c r="C31" s="68" t="s">
        <v>80</v>
      </c>
      <c r="D31" s="67" t="s">
        <v>69</v>
      </c>
      <c r="E31" s="70">
        <v>40509</v>
      </c>
      <c r="F31" s="68" t="s">
        <v>40</v>
      </c>
      <c r="G31" s="68" t="s">
        <v>94</v>
      </c>
      <c r="H31" s="68" t="s">
        <v>67</v>
      </c>
      <c r="I31" s="55"/>
      <c r="J31" s="55"/>
      <c r="K31" s="56"/>
    </row>
    <row r="32" spans="1:11" s="30" customFormat="1" ht="27" customHeight="1" x14ac:dyDescent="0.3">
      <c r="A32" s="69">
        <v>11</v>
      </c>
      <c r="B32" s="66">
        <v>80</v>
      </c>
      <c r="C32" s="68" t="s">
        <v>81</v>
      </c>
      <c r="D32" s="67" t="s">
        <v>61</v>
      </c>
      <c r="E32" s="70">
        <v>40036</v>
      </c>
      <c r="F32" s="68" t="s">
        <v>38</v>
      </c>
      <c r="G32" s="68" t="s">
        <v>94</v>
      </c>
      <c r="H32" s="68" t="s">
        <v>67</v>
      </c>
      <c r="I32" s="55"/>
      <c r="J32" s="55"/>
      <c r="K32" s="56"/>
    </row>
    <row r="33" spans="1:11" s="30" customFormat="1" ht="27" customHeight="1" x14ac:dyDescent="0.3">
      <c r="A33" s="69">
        <v>12</v>
      </c>
      <c r="B33" s="74">
        <v>81</v>
      </c>
      <c r="C33" s="74" t="s">
        <v>95</v>
      </c>
      <c r="D33" s="75" t="s">
        <v>96</v>
      </c>
      <c r="E33" s="76">
        <v>40539</v>
      </c>
      <c r="F33" s="74" t="s">
        <v>40</v>
      </c>
      <c r="G33" s="74" t="s">
        <v>87</v>
      </c>
      <c r="H33" s="74" t="s">
        <v>89</v>
      </c>
      <c r="I33" s="55"/>
      <c r="J33" s="55"/>
      <c r="K33" s="56"/>
    </row>
    <row r="34" spans="1:11" s="30" customFormat="1" ht="27" customHeight="1" x14ac:dyDescent="0.3">
      <c r="A34" s="69">
        <v>13</v>
      </c>
      <c r="B34" s="74">
        <v>17</v>
      </c>
      <c r="C34" s="74" t="s">
        <v>108</v>
      </c>
      <c r="D34" s="75" t="s">
        <v>109</v>
      </c>
      <c r="E34" s="76">
        <v>40094</v>
      </c>
      <c r="F34" s="74" t="s">
        <v>36</v>
      </c>
      <c r="G34" s="74" t="s">
        <v>87</v>
      </c>
      <c r="H34" s="74" t="s">
        <v>89</v>
      </c>
      <c r="I34" s="55"/>
      <c r="J34" s="55"/>
      <c r="K34" s="56"/>
    </row>
    <row r="35" spans="1:11" s="30" customFormat="1" ht="27" customHeight="1" x14ac:dyDescent="0.3">
      <c r="A35" s="69">
        <v>14</v>
      </c>
      <c r="B35" s="74">
        <v>36</v>
      </c>
      <c r="C35" s="74" t="s">
        <v>110</v>
      </c>
      <c r="D35" s="75" t="s">
        <v>111</v>
      </c>
      <c r="E35" s="76">
        <v>40177</v>
      </c>
      <c r="F35" s="74" t="s">
        <v>40</v>
      </c>
      <c r="G35" s="74" t="s">
        <v>87</v>
      </c>
      <c r="H35" s="74" t="s">
        <v>89</v>
      </c>
      <c r="I35" s="55"/>
      <c r="J35" s="55"/>
      <c r="K35" s="56"/>
    </row>
    <row r="36" spans="1:11" s="30" customFormat="1" ht="27" customHeight="1" x14ac:dyDescent="0.3">
      <c r="A36" s="69">
        <v>15</v>
      </c>
      <c r="B36" s="74">
        <v>111</v>
      </c>
      <c r="C36" s="74" t="s">
        <v>97</v>
      </c>
      <c r="D36" s="75" t="s">
        <v>98</v>
      </c>
      <c r="E36" s="76">
        <v>40480</v>
      </c>
      <c r="F36" s="74" t="s">
        <v>65</v>
      </c>
      <c r="G36" s="74" t="s">
        <v>87</v>
      </c>
      <c r="H36" s="74" t="s">
        <v>89</v>
      </c>
      <c r="I36" s="55"/>
      <c r="J36" s="55"/>
      <c r="K36" s="56"/>
    </row>
    <row r="37" spans="1:11" s="30" customFormat="1" ht="27" customHeight="1" x14ac:dyDescent="0.3">
      <c r="A37" s="69">
        <v>16</v>
      </c>
      <c r="B37" s="74">
        <v>2</v>
      </c>
      <c r="C37" s="74" t="s">
        <v>112</v>
      </c>
      <c r="D37" s="75" t="s">
        <v>113</v>
      </c>
      <c r="E37" s="76">
        <v>40111</v>
      </c>
      <c r="F37" s="74" t="s">
        <v>38</v>
      </c>
      <c r="G37" s="68" t="s">
        <v>94</v>
      </c>
      <c r="H37" s="74" t="s">
        <v>67</v>
      </c>
      <c r="I37" s="55"/>
      <c r="J37" s="55"/>
      <c r="K37" s="56"/>
    </row>
    <row r="38" spans="1:11" s="30" customFormat="1" ht="27" customHeight="1" x14ac:dyDescent="0.3">
      <c r="A38" s="69">
        <v>17</v>
      </c>
      <c r="B38" s="66">
        <v>36</v>
      </c>
      <c r="C38" s="68" t="s">
        <v>86</v>
      </c>
      <c r="D38" s="67" t="s">
        <v>73</v>
      </c>
      <c r="E38" s="70">
        <v>40310</v>
      </c>
      <c r="F38" s="68" t="s">
        <v>65</v>
      </c>
      <c r="G38" s="68" t="s">
        <v>94</v>
      </c>
      <c r="H38" s="68" t="s">
        <v>67</v>
      </c>
      <c r="I38" s="55"/>
      <c r="J38" s="55"/>
      <c r="K38" s="56"/>
    </row>
    <row r="39" spans="1:11" s="30" customFormat="1" ht="27" customHeight="1" x14ac:dyDescent="0.3">
      <c r="A39" s="74">
        <v>18</v>
      </c>
      <c r="B39" s="74">
        <v>589</v>
      </c>
      <c r="C39" s="74" t="s">
        <v>114</v>
      </c>
      <c r="D39" s="75" t="s">
        <v>115</v>
      </c>
      <c r="E39" s="76">
        <v>40287</v>
      </c>
      <c r="F39" s="74" t="s">
        <v>40</v>
      </c>
      <c r="G39" s="74" t="s">
        <v>87</v>
      </c>
      <c r="H39" s="74" t="s">
        <v>89</v>
      </c>
      <c r="I39" s="55"/>
      <c r="J39" s="55"/>
      <c r="K39" s="56"/>
    </row>
    <row r="40" spans="1:11" s="30" customFormat="1" ht="27" customHeight="1" x14ac:dyDescent="0.3">
      <c r="A40" s="74">
        <v>19</v>
      </c>
      <c r="B40" s="79">
        <v>14</v>
      </c>
      <c r="C40" s="79" t="s">
        <v>116</v>
      </c>
      <c r="D40" s="80" t="s">
        <v>117</v>
      </c>
      <c r="E40" s="81">
        <v>40008</v>
      </c>
      <c r="F40" s="79" t="s">
        <v>118</v>
      </c>
      <c r="G40" s="79" t="s">
        <v>87</v>
      </c>
      <c r="H40" s="79" t="s">
        <v>89</v>
      </c>
      <c r="I40" s="55"/>
      <c r="J40" s="55"/>
      <c r="K40" s="56"/>
    </row>
    <row r="41" spans="1:11" s="30" customFormat="1" ht="27" customHeight="1" x14ac:dyDescent="0.3">
      <c r="A41" s="74">
        <v>20</v>
      </c>
      <c r="B41" s="66">
        <v>34</v>
      </c>
      <c r="C41" s="68"/>
      <c r="D41" s="67" t="s">
        <v>93</v>
      </c>
      <c r="E41" s="70">
        <v>40074</v>
      </c>
      <c r="F41" s="68"/>
      <c r="G41" s="68" t="s">
        <v>94</v>
      </c>
      <c r="H41" s="68" t="s">
        <v>67</v>
      </c>
      <c r="I41" s="55"/>
      <c r="J41" s="55"/>
      <c r="K41" s="56"/>
    </row>
    <row r="42" spans="1:11" s="30" customFormat="1" ht="27" customHeight="1" x14ac:dyDescent="0.3">
      <c r="A42" s="74">
        <v>21</v>
      </c>
      <c r="B42" s="66">
        <v>66</v>
      </c>
      <c r="C42" s="68" t="s">
        <v>84</v>
      </c>
      <c r="D42" s="67" t="s">
        <v>71</v>
      </c>
      <c r="E42" s="70">
        <v>40353</v>
      </c>
      <c r="F42" s="68" t="s">
        <v>65</v>
      </c>
      <c r="G42" s="68" t="s">
        <v>94</v>
      </c>
      <c r="H42" s="68" t="s">
        <v>67</v>
      </c>
      <c r="I42" s="55"/>
      <c r="J42" s="55"/>
      <c r="K42" s="56"/>
    </row>
    <row r="43" spans="1:11" s="30" customFormat="1" ht="27" customHeight="1" x14ac:dyDescent="0.3">
      <c r="A43" s="74">
        <v>22</v>
      </c>
      <c r="B43" s="77">
        <v>156</v>
      </c>
      <c r="C43" s="73" t="s">
        <v>85</v>
      </c>
      <c r="D43" s="78" t="s">
        <v>72</v>
      </c>
      <c r="E43" s="72">
        <v>40165</v>
      </c>
      <c r="F43" s="73" t="s">
        <v>38</v>
      </c>
      <c r="G43" s="73" t="s">
        <v>94</v>
      </c>
      <c r="H43" s="73" t="s">
        <v>67</v>
      </c>
      <c r="I43" s="55"/>
      <c r="J43" s="55"/>
      <c r="K43" s="56"/>
    </row>
    <row r="44" spans="1:11" s="30" customFormat="1" ht="27" customHeight="1" x14ac:dyDescent="0.3">
      <c r="A44" s="74">
        <v>23</v>
      </c>
      <c r="B44" s="74">
        <v>123</v>
      </c>
      <c r="C44" s="74" t="s">
        <v>102</v>
      </c>
      <c r="D44" s="75" t="s">
        <v>101</v>
      </c>
      <c r="E44" s="76">
        <v>39825</v>
      </c>
      <c r="F44" s="74"/>
      <c r="G44" s="74" t="s">
        <v>55</v>
      </c>
      <c r="H44" s="68" t="s">
        <v>56</v>
      </c>
      <c r="I44" s="55"/>
      <c r="J44" s="55"/>
      <c r="K44" s="56"/>
    </row>
    <row r="45" spans="1:11" s="30" customFormat="1" ht="27" customHeight="1" x14ac:dyDescent="0.3">
      <c r="A45" s="74">
        <v>24</v>
      </c>
      <c r="B45" s="66">
        <v>57</v>
      </c>
      <c r="C45" s="68"/>
      <c r="D45" s="67" t="s">
        <v>74</v>
      </c>
      <c r="E45" s="70">
        <v>40365</v>
      </c>
      <c r="F45" s="68"/>
      <c r="G45" s="68" t="s">
        <v>94</v>
      </c>
      <c r="H45" s="68" t="s">
        <v>88</v>
      </c>
      <c r="I45" s="55"/>
      <c r="J45" s="55"/>
      <c r="K45" s="56"/>
    </row>
    <row r="46" spans="1:11" s="30" customFormat="1" ht="27" customHeight="1" thickBot="1" x14ac:dyDescent="0.35">
      <c r="A46" s="82">
        <v>25</v>
      </c>
      <c r="B46" s="74">
        <v>582</v>
      </c>
      <c r="C46" s="74" t="s">
        <v>99</v>
      </c>
      <c r="D46" s="75" t="s">
        <v>100</v>
      </c>
      <c r="E46" s="76">
        <v>39945</v>
      </c>
      <c r="F46" s="74" t="s">
        <v>36</v>
      </c>
      <c r="G46" s="74" t="s">
        <v>87</v>
      </c>
      <c r="H46" s="74" t="s">
        <v>89</v>
      </c>
      <c r="I46" s="55"/>
      <c r="J46" s="55"/>
      <c r="K46" s="56"/>
    </row>
    <row r="47" spans="1:11" ht="13.5" thickTop="1" x14ac:dyDescent="0.25">
      <c r="A47" s="95" t="s">
        <v>27</v>
      </c>
      <c r="B47" s="96"/>
      <c r="C47" s="96"/>
      <c r="D47" s="96"/>
      <c r="E47" s="46"/>
      <c r="F47" s="46"/>
      <c r="G47" s="46"/>
      <c r="H47" s="97" t="s">
        <v>28</v>
      </c>
      <c r="I47" s="97"/>
      <c r="J47" s="97"/>
      <c r="K47" s="97"/>
    </row>
    <row r="48" spans="1:11" ht="12.75" customHeight="1" x14ac:dyDescent="0.25">
      <c r="A48" s="31" t="s">
        <v>57</v>
      </c>
      <c r="B48" s="32"/>
      <c r="C48" s="47"/>
      <c r="D48" s="34"/>
      <c r="E48" s="48"/>
      <c r="F48" s="48"/>
      <c r="G48" s="33"/>
      <c r="H48" s="49" t="s">
        <v>29</v>
      </c>
      <c r="I48" s="65">
        <v>3</v>
      </c>
      <c r="J48" s="49" t="s">
        <v>30</v>
      </c>
      <c r="K48" s="53">
        <f>COUNTIF(F$21:F155,"ЗМС")</f>
        <v>0</v>
      </c>
    </row>
    <row r="49" spans="1:11" ht="14.5" x14ac:dyDescent="0.25">
      <c r="A49" s="31" t="s">
        <v>52</v>
      </c>
      <c r="B49" s="32"/>
      <c r="C49" s="50"/>
      <c r="D49" s="34"/>
      <c r="E49" s="45"/>
      <c r="F49" s="45"/>
      <c r="G49" s="35"/>
      <c r="H49" s="49" t="s">
        <v>31</v>
      </c>
      <c r="I49" s="54">
        <v>25</v>
      </c>
      <c r="J49" s="49" t="s">
        <v>32</v>
      </c>
      <c r="K49" s="53">
        <f>COUNTIF(F$21:F155,"МСМК")</f>
        <v>0</v>
      </c>
    </row>
    <row r="50" spans="1:11" ht="14.5" x14ac:dyDescent="0.25">
      <c r="A50" s="31" t="s">
        <v>53</v>
      </c>
      <c r="B50" s="32"/>
      <c r="C50" s="51"/>
      <c r="D50" s="34"/>
      <c r="E50" s="45"/>
      <c r="F50" s="45"/>
      <c r="G50" s="35"/>
      <c r="H50" s="49" t="s">
        <v>33</v>
      </c>
      <c r="I50" s="54">
        <f>I51+I52+I53</f>
        <v>25</v>
      </c>
      <c r="J50" s="49" t="s">
        <v>25</v>
      </c>
      <c r="K50" s="53">
        <f>COUNTIF(F$21:F46,"МС")</f>
        <v>0</v>
      </c>
    </row>
    <row r="51" spans="1:11" ht="14.5" x14ac:dyDescent="0.25">
      <c r="A51" s="31" t="s">
        <v>54</v>
      </c>
      <c r="B51" s="32"/>
      <c r="C51" s="51"/>
      <c r="D51" s="34"/>
      <c r="E51" s="45"/>
      <c r="F51" s="45"/>
      <c r="G51" s="35"/>
      <c r="H51" s="49" t="s">
        <v>34</v>
      </c>
      <c r="I51" s="54">
        <f>COUNT(A10:A110)</f>
        <v>25</v>
      </c>
      <c r="J51" s="49" t="s">
        <v>26</v>
      </c>
      <c r="K51" s="53">
        <f>COUNTIF(F$20:F46,"КМС")</f>
        <v>0</v>
      </c>
    </row>
    <row r="52" spans="1:11" ht="14.5" x14ac:dyDescent="0.25">
      <c r="A52" s="36"/>
      <c r="B52" s="32"/>
      <c r="C52" s="51"/>
      <c r="D52" s="34"/>
      <c r="E52" s="37"/>
      <c r="F52" s="37"/>
      <c r="G52" s="37"/>
      <c r="H52" s="49" t="s">
        <v>35</v>
      </c>
      <c r="I52" s="54">
        <f>COUNTIF(A10:A109,"НФ")</f>
        <v>0</v>
      </c>
      <c r="J52" s="49" t="s">
        <v>36</v>
      </c>
      <c r="K52" s="53">
        <f>COUNTIF(F$23:F156,"1 СР")</f>
        <v>6</v>
      </c>
    </row>
    <row r="53" spans="1:11" x14ac:dyDescent="0.25">
      <c r="A53" s="38"/>
      <c r="B53" s="14"/>
      <c r="C53" s="14"/>
      <c r="D53" s="34"/>
      <c r="E53" s="37"/>
      <c r="F53" s="37"/>
      <c r="G53" s="37"/>
      <c r="H53" s="49" t="s">
        <v>37</v>
      </c>
      <c r="I53" s="54">
        <f>COUNTIF(A10:A109,"ДСКВ")</f>
        <v>0</v>
      </c>
      <c r="J53" s="49" t="s">
        <v>38</v>
      </c>
      <c r="K53" s="53">
        <f>COUNTIF(F$23:F157,"2 СР")</f>
        <v>4</v>
      </c>
    </row>
    <row r="54" spans="1:11" ht="14.5" x14ac:dyDescent="0.25">
      <c r="A54" s="39"/>
      <c r="B54" s="32"/>
      <c r="C54" s="18"/>
      <c r="D54" s="34"/>
      <c r="E54" s="45"/>
      <c r="F54" s="45"/>
      <c r="G54" s="35"/>
      <c r="H54" s="49" t="s">
        <v>39</v>
      </c>
      <c r="I54" s="54">
        <v>0</v>
      </c>
      <c r="J54" s="49" t="s">
        <v>40</v>
      </c>
      <c r="K54" s="53">
        <f>COUNTIF(F$23:F158,"3 СР")</f>
        <v>6</v>
      </c>
    </row>
    <row r="55" spans="1:11" ht="14.5" x14ac:dyDescent="0.25">
      <c r="A55" s="39"/>
      <c r="B55" s="32"/>
      <c r="C55" s="32"/>
      <c r="D55" s="32"/>
      <c r="E55" s="32"/>
      <c r="F55" s="32"/>
      <c r="G55" s="14"/>
      <c r="H55" s="14"/>
      <c r="I55" s="40"/>
      <c r="J55" s="41"/>
      <c r="K55" s="42"/>
    </row>
    <row r="56" spans="1:11" x14ac:dyDescent="0.25">
      <c r="A56" s="98" t="s">
        <v>41</v>
      </c>
      <c r="B56" s="98"/>
      <c r="C56" s="98"/>
      <c r="D56" s="98"/>
      <c r="E56" s="99" t="s">
        <v>42</v>
      </c>
      <c r="F56" s="99"/>
      <c r="G56" s="99"/>
      <c r="H56" s="99" t="s">
        <v>43</v>
      </c>
      <c r="I56" s="99"/>
      <c r="J56" s="100" t="s">
        <v>44</v>
      </c>
      <c r="K56" s="100"/>
    </row>
    <row r="57" spans="1:11" x14ac:dyDescent="0.25">
      <c r="A57" s="101"/>
      <c r="B57" s="101"/>
      <c r="C57" s="101"/>
      <c r="D57" s="101"/>
      <c r="E57" s="101"/>
      <c r="F57" s="102"/>
      <c r="G57" s="102"/>
      <c r="H57" s="102"/>
      <c r="I57" s="102"/>
      <c r="J57" s="102"/>
      <c r="K57" s="102"/>
    </row>
    <row r="58" spans="1:11" x14ac:dyDescent="0.25">
      <c r="A58" s="43"/>
      <c r="B58" s="45"/>
      <c r="C58" s="45"/>
      <c r="D58" s="45"/>
      <c r="E58" s="45"/>
      <c r="F58" s="45"/>
      <c r="G58" s="45"/>
      <c r="H58" s="45"/>
      <c r="I58" s="45"/>
      <c r="J58" s="45"/>
      <c r="K58" s="44"/>
    </row>
    <row r="59" spans="1:11" x14ac:dyDescent="0.25">
      <c r="A59" s="43"/>
      <c r="B59" s="45"/>
      <c r="C59" s="45"/>
      <c r="D59" s="45"/>
      <c r="E59" s="45"/>
      <c r="F59" s="45"/>
      <c r="G59" s="45"/>
      <c r="H59" s="45"/>
      <c r="I59" s="45"/>
      <c r="J59" s="45"/>
      <c r="K59" s="44"/>
    </row>
    <row r="60" spans="1:11" x14ac:dyDescent="0.25">
      <c r="A60" s="43"/>
      <c r="B60" s="45"/>
      <c r="C60" s="45"/>
      <c r="D60" s="45"/>
      <c r="E60" s="45"/>
      <c r="F60" s="45"/>
      <c r="G60" s="45"/>
      <c r="H60" s="45"/>
      <c r="I60" s="45"/>
      <c r="J60" s="45"/>
      <c r="K60" s="44"/>
    </row>
    <row r="61" spans="1:11" x14ac:dyDescent="0.25">
      <c r="A61" s="43"/>
      <c r="B61" s="45"/>
      <c r="C61" s="45"/>
      <c r="D61" s="45"/>
      <c r="E61" s="45"/>
      <c r="F61" s="45"/>
      <c r="G61" s="45"/>
      <c r="H61" s="45"/>
      <c r="I61" s="45"/>
      <c r="J61" s="45"/>
      <c r="K61" s="44"/>
    </row>
    <row r="62" spans="1:11" ht="13.5" thickBot="1" x14ac:dyDescent="0.3">
      <c r="A62" s="103"/>
      <c r="B62" s="103"/>
      <c r="C62" s="103"/>
      <c r="D62" s="103"/>
      <c r="E62" s="104" t="str">
        <f>H17</f>
        <v>БОЯРОВ В.В. (ВК, г. Саранск)</v>
      </c>
      <c r="F62" s="104"/>
      <c r="G62" s="104"/>
      <c r="H62" s="104" t="str">
        <f>H18</f>
        <v>МЯГКОВА Е.А. (IК, г. Саранск)</v>
      </c>
      <c r="I62" s="104"/>
      <c r="J62" s="105" t="str">
        <f>H19</f>
        <v>КОЧЕТКОВ Д.А. (ВК, г. Саранск)</v>
      </c>
      <c r="K62" s="105"/>
    </row>
  </sheetData>
  <mergeCells count="29">
    <mergeCell ref="A57:E57"/>
    <mergeCell ref="F57:K57"/>
    <mergeCell ref="A62:D62"/>
    <mergeCell ref="E62:G62"/>
    <mergeCell ref="H62:I62"/>
    <mergeCell ref="J62:K62"/>
    <mergeCell ref="I16:K16"/>
    <mergeCell ref="A47:D47"/>
    <mergeCell ref="H47:K47"/>
    <mergeCell ref="A56:D56"/>
    <mergeCell ref="E56:G56"/>
    <mergeCell ref="H56:I56"/>
    <mergeCell ref="J56:K56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Классик</vt:lpstr>
      <vt:lpstr>Классик!Заголовки_для_печати</vt:lpstr>
      <vt:lpstr>Классик!Область_печати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2023-02-28T07:49:27Z</cp:lastPrinted>
  <dcterms:created xsi:type="dcterms:W3CDTF">1996-10-08T23:32:33Z</dcterms:created>
  <dcterms:modified xsi:type="dcterms:W3CDTF">2023-03-27T07:29:15Z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